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lwsd-dc01\departments\Technical Services\Utility Permits\Applications and forms\HAND-OUT INFO\Current Forms\"/>
    </mc:Choice>
  </mc:AlternateContent>
  <xr:revisionPtr revIDLastSave="0" documentId="13_ncr:1_{A71D56F8-5829-4ACD-A2FA-6D164611D7F4}" xr6:coauthVersionLast="45" xr6:coauthVersionMax="45" xr10:uidLastSave="{00000000-0000-0000-0000-000000000000}"/>
  <bookViews>
    <workbookView xWindow="5265" yWindow="165" windowWidth="18930" windowHeight="1689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Sheet1!$A$1:$F$89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C27" i="1"/>
  <c r="C26" i="1"/>
  <c r="C25" i="1"/>
  <c r="C36" i="1" l="1"/>
  <c r="C21" i="1"/>
  <c r="C20" i="1"/>
  <c r="C19" i="1"/>
  <c r="C18" i="1"/>
  <c r="C17" i="1"/>
  <c r="C16" i="1"/>
  <c r="C15" i="1"/>
  <c r="C14" i="1"/>
  <c r="C66" i="1"/>
  <c r="C65" i="1"/>
  <c r="C64" i="1"/>
  <c r="C76" i="1" l="1"/>
  <c r="C57" i="1"/>
  <c r="C44" i="1"/>
  <c r="C43" i="1"/>
  <c r="C41" i="1"/>
  <c r="C40" i="1"/>
  <c r="C39" i="1"/>
  <c r="C63" i="1"/>
  <c r="C62" i="1"/>
  <c r="C61" i="1"/>
  <c r="C60" i="1"/>
  <c r="C59" i="1"/>
  <c r="C58" i="1"/>
  <c r="C13" i="1"/>
  <c r="C12" i="1"/>
  <c r="C11" i="1"/>
  <c r="C10" i="1"/>
  <c r="C9" i="1"/>
  <c r="C6" i="1"/>
  <c r="C45" i="1" l="1"/>
  <c r="C67" i="1"/>
  <c r="Q42" i="3"/>
  <c r="Q33" i="3"/>
  <c r="M29" i="3"/>
  <c r="Q24" i="3"/>
  <c r="F8" i="3" s="1"/>
  <c r="F9" i="3" s="1"/>
  <c r="Q18" i="3"/>
  <c r="E8" i="3" s="1"/>
  <c r="E9" i="3" s="1"/>
  <c r="M18" i="3"/>
  <c r="B48" i="1" s="1"/>
  <c r="C48" i="1" s="1"/>
  <c r="Q12" i="3"/>
  <c r="D8" i="3" s="1"/>
  <c r="D9" i="3" s="1"/>
  <c r="M12" i="3"/>
  <c r="H10" i="3"/>
  <c r="G10" i="3"/>
  <c r="H8" i="3"/>
  <c r="H9" i="3" s="1"/>
  <c r="G8" i="3"/>
  <c r="G9" i="3" s="1"/>
  <c r="G11" i="3" s="1"/>
  <c r="D10" i="3" l="1"/>
  <c r="B52" i="1"/>
  <c r="C52" i="1" s="1"/>
  <c r="B53" i="1"/>
  <c r="C53" i="1" s="1"/>
  <c r="B49" i="1"/>
  <c r="C49" i="1" s="1"/>
  <c r="B50" i="1"/>
  <c r="C50" i="1" s="1"/>
  <c r="D11" i="3"/>
  <c r="H11" i="3"/>
  <c r="F10" i="3"/>
  <c r="F11" i="3" s="1"/>
  <c r="E10" i="3"/>
  <c r="E11" i="3" s="1"/>
  <c r="F25" i="2"/>
  <c r="F19" i="2"/>
  <c r="D13" i="2"/>
  <c r="C13" i="2"/>
  <c r="E13" i="2" s="1"/>
  <c r="D12" i="2"/>
  <c r="C12" i="2"/>
  <c r="E12" i="2" s="1"/>
  <c r="D11" i="2"/>
  <c r="C11" i="2"/>
  <c r="E11" i="2" s="1"/>
  <c r="D10" i="2"/>
  <c r="C10" i="2"/>
  <c r="E10" i="2" s="1"/>
  <c r="D9" i="2"/>
  <c r="C9" i="2"/>
  <c r="E9" i="2" s="1"/>
  <c r="D8" i="2"/>
  <c r="C8" i="2"/>
  <c r="E8" i="2" s="1"/>
  <c r="F8" i="2" s="1"/>
  <c r="B8" i="2"/>
  <c r="D7" i="2"/>
  <c r="C7" i="2"/>
  <c r="E7" i="2" s="1"/>
  <c r="B7" i="2"/>
  <c r="D6" i="2"/>
  <c r="C6" i="2"/>
  <c r="E6" i="2" s="1"/>
  <c r="B6" i="2"/>
  <c r="D5" i="2"/>
  <c r="E5" i="2" s="1"/>
  <c r="C5" i="2"/>
  <c r="B5" i="2"/>
  <c r="C54" i="1" l="1"/>
  <c r="F21" i="2"/>
  <c r="F28" i="2" s="1"/>
  <c r="C8" i="1" l="1"/>
  <c r="C7" i="1"/>
  <c r="C22" i="1" l="1"/>
  <c r="C77" i="1" s="1"/>
  <c r="C79" i="1" l="1"/>
</calcChain>
</file>

<file path=xl/sharedStrings.xml><?xml version="1.0" encoding="utf-8"?>
<sst xmlns="http://schemas.openxmlformats.org/spreadsheetml/2006/main" count="282" uniqueCount="140">
  <si>
    <t>Cost</t>
  </si>
  <si>
    <t>Received</t>
  </si>
  <si>
    <t>Balance</t>
  </si>
  <si>
    <t xml:space="preserve"> </t>
  </si>
  <si>
    <t>Quantity</t>
  </si>
  <si>
    <t>Value</t>
  </si>
  <si>
    <t>Permit No.</t>
  </si>
  <si>
    <t>Utility Permits Erosion Control and Wastewater</t>
  </si>
  <si>
    <t>Plan Review Wastewater</t>
  </si>
  <si>
    <t>SDC Wastewater</t>
  </si>
  <si>
    <t>Plan Review Water</t>
  </si>
  <si>
    <t>Inspection Water</t>
  </si>
  <si>
    <t>Total</t>
  </si>
  <si>
    <t xml:space="preserve"> - </t>
  </si>
  <si>
    <t>SDC Water (xx" meter)</t>
  </si>
  <si>
    <t>Plan Review Erosion Control (WP) &lt;1Acre</t>
  </si>
  <si>
    <t>Oak Lodge Water Services District Technical Services Department * 503-654-7765 * 14611 SE River Rd * Milwaukie OR 97086 * http://www.oaklodgewaterservices.org * Permits@OLWSD.org</t>
  </si>
  <si>
    <t xml:space="preserve">Hours </t>
  </si>
  <si>
    <t>Position</t>
  </si>
  <si>
    <t>Hourly Labor Rate</t>
  </si>
  <si>
    <t>M&amp;S Overhead Rate</t>
  </si>
  <si>
    <t>Subtotal</t>
  </si>
  <si>
    <t>Maintenance Mechanic</t>
  </si>
  <si>
    <t>Plant Operator</t>
  </si>
  <si>
    <t>Asset Resource Specialist</t>
  </si>
  <si>
    <t>Water Resource Engineer</t>
  </si>
  <si>
    <t>Outreach and Program Specialist</t>
  </si>
  <si>
    <t>Equipment</t>
  </si>
  <si>
    <t>Hourly Rate Per Resources</t>
  </si>
  <si>
    <t>CCTV Van</t>
  </si>
  <si>
    <t>Vactor</t>
  </si>
  <si>
    <t>Aquatech</t>
  </si>
  <si>
    <t>Vehicle - Small Truck</t>
  </si>
  <si>
    <t>Installation / Hot Tap Cost Draft FY 2019 / 2010</t>
  </si>
  <si>
    <t>Total Labor</t>
  </si>
  <si>
    <t>Materials</t>
  </si>
  <si>
    <t>Corp Stop</t>
  </si>
  <si>
    <t>Total Install Cost</t>
  </si>
  <si>
    <t>Meter Size</t>
  </si>
  <si>
    <t>5/8"</t>
  </si>
  <si>
    <t>Full 3/4"</t>
  </si>
  <si>
    <t>1"</t>
  </si>
  <si>
    <t>1-1/2"</t>
  </si>
  <si>
    <t>2"</t>
  </si>
  <si>
    <t>Tapping Fee</t>
  </si>
  <si>
    <t>Meter Set Fee</t>
  </si>
  <si>
    <t>SDC</t>
  </si>
  <si>
    <t>3/4"</t>
  </si>
  <si>
    <t>Price</t>
  </si>
  <si>
    <t>ball corp</t>
  </si>
  <si>
    <t>meter w/ minode</t>
  </si>
  <si>
    <t>Labor</t>
  </si>
  <si>
    <t>Angle Meter Stop</t>
  </si>
  <si>
    <t>Truck</t>
  </si>
  <si>
    <t>Total w/Tap Fee</t>
  </si>
  <si>
    <t>Tap Machine Fee</t>
  </si>
  <si>
    <t>3"</t>
  </si>
  <si>
    <t>4"</t>
  </si>
  <si>
    <t>6"</t>
  </si>
  <si>
    <t>8"</t>
  </si>
  <si>
    <t>10"</t>
  </si>
  <si>
    <t>TBD</t>
  </si>
  <si>
    <t>By Others</t>
  </si>
  <si>
    <t>Taps</t>
  </si>
  <si>
    <t>3" &amp; Above</t>
  </si>
  <si>
    <t>OLWSD</t>
  </si>
  <si>
    <t>X</t>
  </si>
  <si>
    <t>No</t>
  </si>
  <si>
    <t>Tapping Saddle</t>
  </si>
  <si>
    <t>A&amp;A</t>
  </si>
  <si>
    <t>2" Brass Close Nipple</t>
  </si>
  <si>
    <t>Approved List</t>
  </si>
  <si>
    <t>2" Gate Valve</t>
  </si>
  <si>
    <t>Other</t>
  </si>
  <si>
    <t>PVC</t>
  </si>
  <si>
    <t>10" Valve Box Top</t>
  </si>
  <si>
    <t>10" Valve Box Lid</t>
  </si>
  <si>
    <t>Oval Meter Flange</t>
  </si>
  <si>
    <t>Oval Meter Gasket</t>
  </si>
  <si>
    <t>Bolts</t>
  </si>
  <si>
    <t>Nuts</t>
  </si>
  <si>
    <t>Inspection Wastewater</t>
  </si>
  <si>
    <t>Utility Permit Inspection: Wastewater</t>
  </si>
  <si>
    <t>Utility Permit Inspection: Water</t>
  </si>
  <si>
    <t>Utilty Permit Plan Review: Water</t>
  </si>
  <si>
    <t>Utilty Permit Plan Review: Wastewater</t>
  </si>
  <si>
    <t>Erosion Control Plan Review Fee (per acre over 1)</t>
  </si>
  <si>
    <t>Erosion Control Plan Review Fee 1-5 Acres (1200CN) (first acre)</t>
  </si>
  <si>
    <t>Tap / Installation (5/8)</t>
  </si>
  <si>
    <t>Tap / Installation (3/4)</t>
  </si>
  <si>
    <t>Tap / Installation (1-inch)</t>
  </si>
  <si>
    <t>Tap / Installation (2-inch)</t>
  </si>
  <si>
    <t>Tap / Installation (1-1/2inch)</t>
  </si>
  <si>
    <t>Tap / Installation (3-10 inch)</t>
  </si>
  <si>
    <t>Action</t>
  </si>
  <si>
    <t>Inspect Erosion Control &lt;1Acre</t>
  </si>
  <si>
    <t>-</t>
  </si>
  <si>
    <t>Performance Bond Cash Deposit-In-Lieu-of-Bond Water</t>
  </si>
  <si>
    <t>Performance Bond Cash Deposit-In-Lieu-of-Bond Wastewater</t>
  </si>
  <si>
    <t>Performance Bond Cash Deposit-In-Lieu-of-Bond Wastershed Protection</t>
  </si>
  <si>
    <t>SDC Promissory Note Watershed Protection</t>
  </si>
  <si>
    <t>SDC Promissory Note Wastewater</t>
  </si>
  <si>
    <t>Plan Review Surfacewater</t>
  </si>
  <si>
    <t>Inspection Surfacewater</t>
  </si>
  <si>
    <t>System Development Charges</t>
  </si>
  <si>
    <t>Water Meter Set Fees</t>
  </si>
  <si>
    <t xml:space="preserve">SDC-Svc Chg Wtr  Service Installation Charge (3-10 inch = T&amp;M) </t>
  </si>
  <si>
    <t xml:space="preserve">SDC-Svc Chg Wtr  Service Installation Charge (2-inch) </t>
  </si>
  <si>
    <t xml:space="preserve">SDC-Svc Chg Wtr  Service Installation Charge (1.5-inch) </t>
  </si>
  <si>
    <t xml:space="preserve">SDC-Svc Chg Wtr  Service Installation Charge (1-inch) </t>
  </si>
  <si>
    <t xml:space="preserve">SDC-Svc Chg Wtr  Service Installation Charge (3/4-inch) </t>
  </si>
  <si>
    <t xml:space="preserve">SDC-Svc Chg Wtr  Service Installation Charge (5/8 x 3/4) </t>
  </si>
  <si>
    <t>Bonds and Promissory Notes</t>
  </si>
  <si>
    <t>Site Development Permits / Engineering Review</t>
  </si>
  <si>
    <t>Minimum if no infrastructure (mains) are proposed. Plan review only.  Add inspections in utility permits.</t>
  </si>
  <si>
    <t>Total This Section</t>
  </si>
  <si>
    <t>Total Fees/Charges</t>
  </si>
  <si>
    <t xml:space="preserve">Utility Permits / Erosion Control </t>
  </si>
  <si>
    <t>Questions please contact: Oak Lodge Water Services District Technical Services Department * 503-654-7765 * 14611 SE River Rd * Milwaukie OR 97267 * http://www.oaklodgewaterservices.org * Permits@OLWSD.org</t>
  </si>
  <si>
    <t>In Accela</t>
  </si>
  <si>
    <t>y</t>
  </si>
  <si>
    <t>sd</t>
  </si>
  <si>
    <t>Inspection Excess Water</t>
  </si>
  <si>
    <t>Inspection Excess Watershed Protection</t>
  </si>
  <si>
    <t>Inspection Excess Wastewater</t>
  </si>
  <si>
    <t>permits</t>
  </si>
  <si>
    <t>Hydrant Meter Deposit</t>
  </si>
  <si>
    <t>Hydrant Permit Fee</t>
  </si>
  <si>
    <t>SDC Promissory Note Water</t>
  </si>
  <si>
    <t>SDC Water (Full 3/4" meter)</t>
  </si>
  <si>
    <t>SDC Water (5/8" meter)</t>
  </si>
  <si>
    <t xml:space="preserve">Water Service Installation Fees  </t>
  </si>
  <si>
    <t>SDC Water (1" meter)</t>
  </si>
  <si>
    <t>SDC Water (1.5" meter)</t>
  </si>
  <si>
    <t>SDC Water (2" meter)</t>
  </si>
  <si>
    <t>SDC Water (3" meter)</t>
  </si>
  <si>
    <t>SDC Water (4" meter)</t>
  </si>
  <si>
    <t>SDC Water (6" meter)</t>
  </si>
  <si>
    <t>SDC Water (8" meter)</t>
  </si>
  <si>
    <t>SDC Water (10" meter)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</si>
</sst>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0.000%"/>
    <numFmt numFmtId="166" formatCode="&quot;$&quot;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Nirmala UI Semilight"/>
      <family val="2"/>
    </font>
    <font>
      <b/>
      <sz val="11"/>
      <color rgb="FF000000"/>
      <name val="Nirmala UI Semilight"/>
      <family val="2"/>
    </font>
    <font>
      <b/>
      <sz val="14"/>
      <color rgb="FF000000"/>
      <name val="Nirmala UI Semilight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CB9CA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164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1" fillId="0" borderId="0" xfId="0" applyFont="1" applyFill="1" applyBorder="1"/>
    <xf numFmtId="166" fontId="1" fillId="0" borderId="0" xfId="0" applyNumberFormat="1" applyFont="1" applyBorder="1"/>
    <xf numFmtId="0" fontId="0" fillId="0" borderId="9" xfId="0" applyBorder="1"/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1" fillId="2" borderId="12" xfId="0" applyFont="1" applyFill="1" applyBorder="1"/>
    <xf numFmtId="0" fontId="3" fillId="2" borderId="13" xfId="0" applyFont="1" applyFill="1" applyBorder="1" applyAlignment="1">
      <alignment horizontal="center" wrapText="1"/>
    </xf>
    <xf numFmtId="0" fontId="0" fillId="2" borderId="14" xfId="0" applyFill="1" applyBorder="1"/>
    <xf numFmtId="0" fontId="0" fillId="4" borderId="8" xfId="0" applyFill="1" applyBorder="1" applyAlignment="1">
      <alignment horizontal="center"/>
    </xf>
    <xf numFmtId="0" fontId="0" fillId="4" borderId="0" xfId="0" applyFill="1"/>
    <xf numFmtId="164" fontId="0" fillId="4" borderId="0" xfId="0" applyNumberFormat="1" applyFill="1"/>
    <xf numFmtId="164" fontId="0" fillId="4" borderId="9" xfId="0" applyNumberFormat="1" applyFill="1" applyBorder="1"/>
    <xf numFmtId="0" fontId="3" fillId="4" borderId="15" xfId="0" applyFont="1" applyFill="1" applyBorder="1" applyAlignment="1">
      <alignment wrapText="1"/>
    </xf>
    <xf numFmtId="164" fontId="3" fillId="4" borderId="15" xfId="0" applyNumberFormat="1" applyFont="1" applyFill="1" applyBorder="1" applyAlignment="1">
      <alignment horizontal="center" wrapText="1"/>
    </xf>
    <xf numFmtId="164" fontId="0" fillId="4" borderId="15" xfId="0" applyNumberFormat="1" applyFill="1" applyBorder="1"/>
    <xf numFmtId="0" fontId="4" fillId="4" borderId="0" xfId="0" applyFont="1" applyFill="1"/>
    <xf numFmtId="164" fontId="4" fillId="4" borderId="0" xfId="1" applyNumberFormat="1" applyFill="1"/>
    <xf numFmtId="0" fontId="0" fillId="4" borderId="16" xfId="0" applyFill="1" applyBorder="1" applyAlignment="1">
      <alignment horizontal="center"/>
    </xf>
    <xf numFmtId="0" fontId="4" fillId="4" borderId="15" xfId="0" applyFont="1" applyFill="1" applyBorder="1"/>
    <xf numFmtId="164" fontId="0" fillId="4" borderId="17" xfId="0" applyNumberFormat="1" applyFill="1" applyBorder="1"/>
    <xf numFmtId="0" fontId="0" fillId="0" borderId="8" xfId="0" applyBorder="1" applyAlignment="1">
      <alignment horizontal="center"/>
    </xf>
    <xf numFmtId="164" fontId="0" fillId="0" borderId="0" xfId="0" applyNumberFormat="1"/>
    <xf numFmtId="164" fontId="0" fillId="0" borderId="9" xfId="0" applyNumberFormat="1" applyBorder="1"/>
    <xf numFmtId="0" fontId="0" fillId="5" borderId="18" xfId="0" applyFill="1" applyBorder="1" applyAlignment="1">
      <alignment horizontal="center"/>
    </xf>
    <xf numFmtId="0" fontId="0" fillId="5" borderId="19" xfId="0" applyFill="1" applyBorder="1"/>
    <xf numFmtId="164" fontId="0" fillId="5" borderId="19" xfId="0" applyNumberFormat="1" applyFill="1" applyBorder="1"/>
    <xf numFmtId="164" fontId="0" fillId="5" borderId="20" xfId="0" applyNumberFormat="1" applyFill="1" applyBorder="1"/>
    <xf numFmtId="0" fontId="0" fillId="5" borderId="8" xfId="0" applyFill="1" applyBorder="1" applyAlignment="1">
      <alignment horizontal="center"/>
    </xf>
    <xf numFmtId="0" fontId="0" fillId="5" borderId="0" xfId="0" applyFill="1"/>
    <xf numFmtId="164" fontId="0" fillId="5" borderId="0" xfId="0" applyNumberFormat="1" applyFill="1"/>
    <xf numFmtId="164" fontId="0" fillId="5" borderId="9" xfId="0" applyNumberFormat="1" applyFill="1" applyBorder="1"/>
    <xf numFmtId="0" fontId="0" fillId="5" borderId="16" xfId="0" applyFill="1" applyBorder="1" applyAlignment="1">
      <alignment horizontal="center"/>
    </xf>
    <xf numFmtId="0" fontId="0" fillId="5" borderId="15" xfId="0" applyFill="1" applyBorder="1"/>
    <xf numFmtId="164" fontId="0" fillId="5" borderId="15" xfId="0" applyNumberFormat="1" applyFill="1" applyBorder="1"/>
    <xf numFmtId="164" fontId="0" fillId="5" borderId="17" xfId="0" applyNumberFormat="1" applyFill="1" applyBorder="1"/>
    <xf numFmtId="164" fontId="1" fillId="0" borderId="0" xfId="0" applyNumberFormat="1" applyFont="1"/>
    <xf numFmtId="164" fontId="1" fillId="0" borderId="9" xfId="0" applyNumberFormat="1" applyFont="1" applyBorder="1"/>
    <xf numFmtId="0" fontId="0" fillId="0" borderId="10" xfId="0" applyBorder="1"/>
    <xf numFmtId="0" fontId="5" fillId="0" borderId="0" xfId="0" applyFont="1"/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5" fillId="0" borderId="21" xfId="0" applyFont="1" applyBorder="1"/>
    <xf numFmtId="164" fontId="5" fillId="0" borderId="21" xfId="0" applyNumberFormat="1" applyFont="1" applyBorder="1"/>
    <xf numFmtId="0" fontId="6" fillId="9" borderId="0" xfId="0" applyFont="1" applyFill="1" applyAlignment="1">
      <alignment horizontal="center"/>
    </xf>
    <xf numFmtId="0" fontId="6" fillId="9" borderId="0" xfId="0" applyFont="1" applyFill="1"/>
    <xf numFmtId="0" fontId="6" fillId="0" borderId="0" xfId="0" applyFont="1"/>
    <xf numFmtId="0" fontId="6" fillId="10" borderId="0" xfId="0" applyFont="1" applyFill="1" applyAlignment="1">
      <alignment horizontal="center"/>
    </xf>
    <xf numFmtId="164" fontId="5" fillId="0" borderId="22" xfId="0" applyNumberFormat="1" applyFont="1" applyBorder="1"/>
    <xf numFmtId="0" fontId="5" fillId="9" borderId="0" xfId="0" applyFont="1" applyFill="1"/>
    <xf numFmtId="0" fontId="5" fillId="0" borderId="21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/>
    <xf numFmtId="164" fontId="6" fillId="0" borderId="23" xfId="0" applyNumberFormat="1" applyFont="1" applyBorder="1"/>
    <xf numFmtId="0" fontId="5" fillId="0" borderId="22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5" fillId="0" borderId="22" xfId="0" applyFont="1" applyBorder="1"/>
    <xf numFmtId="0" fontId="6" fillId="11" borderId="0" xfId="0" applyFont="1" applyFill="1"/>
    <xf numFmtId="0" fontId="6" fillId="11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12" borderId="0" xfId="0" applyFont="1" applyFill="1" applyAlignment="1">
      <alignment horizontal="center"/>
    </xf>
    <xf numFmtId="0" fontId="6" fillId="12" borderId="0" xfId="0" applyFont="1" applyFill="1" applyAlignment="1">
      <alignment horizontal="left"/>
    </xf>
    <xf numFmtId="0" fontId="5" fillId="12" borderId="0" xfId="0" applyFont="1" applyFill="1"/>
    <xf numFmtId="164" fontId="5" fillId="0" borderId="21" xfId="0" applyNumberFormat="1" applyFont="1" applyBorder="1" applyAlignment="1">
      <alignment horizontal="right"/>
    </xf>
    <xf numFmtId="0" fontId="8" fillId="0" borderId="0" xfId="0" applyFont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6" fillId="13" borderId="0" xfId="0" applyFont="1" applyFill="1" applyAlignment="1">
      <alignment horizontal="left"/>
    </xf>
    <xf numFmtId="0" fontId="6" fillId="14" borderId="0" xfId="0" applyFont="1" applyFill="1" applyAlignment="1">
      <alignment horizontal="center"/>
    </xf>
    <xf numFmtId="0" fontId="5" fillId="13" borderId="0" xfId="0" applyFont="1" applyFill="1"/>
    <xf numFmtId="0" fontId="6" fillId="15" borderId="0" xfId="0" applyFont="1" applyFill="1" applyAlignment="1">
      <alignment horizontal="center"/>
    </xf>
    <xf numFmtId="0" fontId="5" fillId="0" borderId="24" xfId="0" applyFont="1" applyBorder="1"/>
    <xf numFmtId="0" fontId="5" fillId="0" borderId="24" xfId="0" applyFont="1" applyBorder="1" applyAlignment="1">
      <alignment horizontal="center"/>
    </xf>
    <xf numFmtId="164" fontId="5" fillId="0" borderId="24" xfId="0" applyNumberFormat="1" applyFont="1" applyBorder="1"/>
    <xf numFmtId="2" fontId="5" fillId="0" borderId="0" xfId="0" applyNumberFormat="1" applyFont="1"/>
    <xf numFmtId="0" fontId="5" fillId="0" borderId="25" xfId="0" applyFont="1" applyBorder="1"/>
    <xf numFmtId="0" fontId="5" fillId="0" borderId="25" xfId="0" applyFont="1" applyBorder="1" applyAlignment="1">
      <alignment horizontal="center"/>
    </xf>
    <xf numFmtId="164" fontId="5" fillId="0" borderId="25" xfId="0" applyNumberFormat="1" applyFont="1" applyBorder="1"/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1" xfId="0" applyFont="1" applyFill="1" applyBorder="1"/>
    <xf numFmtId="166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0" fontId="0" fillId="0" borderId="0" xfId="0" applyFont="1" applyFill="1" applyBorder="1"/>
    <xf numFmtId="166" fontId="0" fillId="0" borderId="0" xfId="0" applyNumberFormat="1" applyFont="1" applyBorder="1"/>
    <xf numFmtId="164" fontId="0" fillId="0" borderId="0" xfId="0" applyNumberFormat="1" applyFont="1" applyBorder="1" applyAlignment="1">
      <alignment horizontal="center"/>
    </xf>
    <xf numFmtId="0" fontId="9" fillId="2" borderId="0" xfId="0" applyFont="1" applyFill="1" applyBorder="1"/>
    <xf numFmtId="0" fontId="9" fillId="0" borderId="0" xfId="0" applyFont="1" applyFill="1" applyBorder="1"/>
    <xf numFmtId="0" fontId="9" fillId="0" borderId="0" xfId="0" applyFont="1" applyBorder="1" applyAlignment="1"/>
    <xf numFmtId="0" fontId="9" fillId="0" borderId="0" xfId="0" applyFont="1" applyBorder="1"/>
    <xf numFmtId="0" fontId="1" fillId="16" borderId="4" xfId="0" applyFont="1" applyFill="1" applyBorder="1" applyAlignment="1">
      <alignment horizontal="center"/>
    </xf>
    <xf numFmtId="0" fontId="1" fillId="16" borderId="0" xfId="0" applyFont="1" applyFill="1" applyBorder="1" applyAlignment="1">
      <alignment horizontal="center"/>
    </xf>
    <xf numFmtId="0" fontId="0" fillId="0" borderId="15" xfId="0" applyFont="1" applyFill="1" applyBorder="1"/>
    <xf numFmtId="166" fontId="0" fillId="0" borderId="15" xfId="0" applyNumberFormat="1" applyFont="1" applyBorder="1"/>
    <xf numFmtId="164" fontId="0" fillId="0" borderId="15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ont="1"/>
    <xf numFmtId="0" fontId="0" fillId="16" borderId="0" xfId="0" applyFont="1" applyFill="1"/>
    <xf numFmtId="166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16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15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0" fillId="16" borderId="0" xfId="0" applyFont="1" applyFill="1" applyBorder="1"/>
    <xf numFmtId="0" fontId="10" fillId="0" borderId="0" xfId="0" applyNumberFormat="1" applyFont="1" applyFill="1" applyBorder="1" applyAlignment="1" applyProtection="1"/>
    <xf numFmtId="0" fontId="10" fillId="0" borderId="0" xfId="0" applyFont="1"/>
    <xf numFmtId="0" fontId="10" fillId="0" borderId="0" xfId="0" applyFont="1" applyFill="1" applyBorder="1"/>
    <xf numFmtId="0" fontId="10" fillId="16" borderId="0" xfId="0" applyNumberFormat="1" applyFont="1" applyFill="1" applyBorder="1" applyAlignment="1" applyProtection="1"/>
    <xf numFmtId="0" fontId="10" fillId="0" borderId="15" xfId="0" applyNumberFormat="1" applyFont="1" applyFill="1" applyBorder="1" applyAlignment="1" applyProtection="1"/>
    <xf numFmtId="0" fontId="10" fillId="16" borderId="0" xfId="0" applyFont="1" applyFill="1"/>
    <xf numFmtId="8" fontId="10" fillId="0" borderId="0" xfId="0" applyNumberFormat="1" applyFont="1" applyAlignment="1">
      <alignment horizontal="center"/>
    </xf>
    <xf numFmtId="0" fontId="9" fillId="0" borderId="0" xfId="0" applyNumberFormat="1" applyFont="1" applyFill="1" applyBorder="1" applyAlignment="1" applyProtection="1"/>
    <xf numFmtId="0" fontId="11" fillId="0" borderId="0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7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165" fontId="0" fillId="16" borderId="0" xfId="0" applyNumberFormat="1" applyFont="1" applyFill="1" applyBorder="1" applyAlignment="1">
      <alignment horizontal="center"/>
    </xf>
    <xf numFmtId="164" fontId="0" fillId="16" borderId="0" xfId="0" applyNumberFormat="1" applyFont="1" applyFill="1" applyBorder="1" applyAlignment="1">
      <alignment horizontal="center"/>
    </xf>
  </cellXfs>
  <cellStyles count="2">
    <cellStyle name="Comma 2" xfId="1" xr:uid="{549BD29C-267F-4C8A-A133-6EB448B68EE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2426633</xdr:colOff>
      <xdr:row>0</xdr:row>
      <xdr:rowOff>70037</xdr:rowOff>
    </xdr:from>
    <xdr:to>
      <xdr:col>3</xdr:col>
      <xdr:colOff>3806638</xdr:colOff>
      <xdr:row>2</xdr:row>
      <xdr:rowOff>50987</xdr:rowOff>
    </xdr:to>
    <xdr:pic>
      <xdr:nvPicPr>
        <xdr:cNvPr id="2" name="Picture 1" descr="C:\Users\meadm\AppData\Local\Microsoft\Windows\Temporary Internet Files\Content.Outlook\0PCB3CQL\oak-lodge-water-services-logo-SMALLER.JPG">
          <a:extLst>
            <a:ext uri="{FF2B5EF4-FFF2-40B4-BE49-F238E27FC236}">
              <a16:creationId xmlns:a16="http://schemas.microsoft.com/office/drawing/2014/main" id="{EE0E4E51-BD21-4DF8-9E6C-E323C591583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7045" y="70037"/>
          <a:ext cx="1380005" cy="3619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1244974</xdr:colOff>
      <xdr:row>82</xdr:row>
      <xdr:rowOff>98050</xdr:rowOff>
    </xdr:from>
    <xdr:ext cx="1676400" cy="495301"/>
    <xdr:pic>
      <xdr:nvPicPr>
        <xdr:cNvPr id="3" name="Picture 2" descr="C:\Users\meadm\AppData\Local\Microsoft\Windows\Temporary Internet Files\Content.Outlook\0PCB3CQL\oak-lodge-water-services-logo-SMALLER.JPG">
          <a:extLst>
            <a:ext uri="{FF2B5EF4-FFF2-40B4-BE49-F238E27FC236}">
              <a16:creationId xmlns:a16="http://schemas.microsoft.com/office/drawing/2014/main" id="{668F9184-9671-4B05-8119-E2D44F577B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5386" y="15741462"/>
          <a:ext cx="1676400" cy="49530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4</xdr:row>
      <xdr:rowOff>57149</xdr:rowOff>
    </xdr:from>
    <xdr:to>
      <xdr:col>9</xdr:col>
      <xdr:colOff>485775</xdr:colOff>
      <xdr:row>5</xdr:row>
      <xdr:rowOff>57150</xdr:rowOff>
    </xdr:to>
    <xdr:pic>
      <xdr:nvPicPr>
        <xdr:cNvPr id="2" name="Picture 1" descr="C:\Users\meadm\AppData\Local\Microsoft\Windows\Temporary Internet Files\Content.Outlook\0PCB3CQL\oak-lodge-water-services-logo-SMALLER.JPG">
          <a:extLst>
            <a:ext uri="{FF2B5EF4-FFF2-40B4-BE49-F238E27FC236}">
              <a16:creationId xmlns:a16="http://schemas.microsoft.com/office/drawing/2014/main" id="{DB645EEA-C534-4076-8E78-36AF093B5D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142999"/>
          <a:ext cx="1676400" cy="495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28575</xdr:colOff>
      <xdr:row>4</xdr:row>
      <xdr:rowOff>57149</xdr:rowOff>
    </xdr:from>
    <xdr:to>
      <xdr:col>9</xdr:col>
      <xdr:colOff>485775</xdr:colOff>
      <xdr:row>6</xdr:row>
      <xdr:rowOff>171450</xdr:rowOff>
    </xdr:to>
    <xdr:pic>
      <xdr:nvPicPr>
        <xdr:cNvPr id="10" name="Picture 9" descr="C:\Users\meadm\AppData\Local\Microsoft\Windows\Temporary Internet Files\Content.Outlook\0PCB3CQL\oak-lodge-water-services-logo-SMALLER.JPG">
          <a:extLst>
            <a:ext uri="{FF2B5EF4-FFF2-40B4-BE49-F238E27FC236}">
              <a16:creationId xmlns:a16="http://schemas.microsoft.com/office/drawing/2014/main" id="{4F3369FF-3460-4545-93B3-277D954C48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142999"/>
          <a:ext cx="1676400" cy="4953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&amp;%20Finance/Budget/2020/_Draft%20Workpapers%20-%20Jeff/_Draft%2019-20%20OLWS%20Line%20Item%20Detail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Committee"/>
      <sheetName val="Table Contents"/>
      <sheetName val="Budget Calendar"/>
      <sheetName val="SumRes"/>
      <sheetName val="SumReq"/>
      <sheetName val="05"/>
      <sheetName val="10"/>
      <sheetName val="20"/>
      <sheetName val="30"/>
      <sheetName val="40"/>
      <sheetName val="50"/>
      <sheetName val="71"/>
      <sheetName val="72"/>
      <sheetName val="73"/>
      <sheetName val="DRAFT WIP LB 1"/>
      <sheetName val="LIRES"/>
      <sheetName val="LIPS"/>
      <sheetName val="LIPS Detail"/>
      <sheetName val="LIM&amp;S"/>
      <sheetName val="LIM&amp;S Detail"/>
      <sheetName val="LICO"/>
      <sheetName val="LIDS"/>
      <sheetName val="LIT&amp;C"/>
      <sheetName val="DebtSrvSum"/>
      <sheetName val="DebtSrvSch"/>
      <sheetName val="T"/>
      <sheetName val="Charts Bud Msg"/>
      <sheetName val="DeptSum"/>
      <sheetName val="Budget FTE"/>
      <sheetName val="KS Calc for Transfer"/>
      <sheetName val="% Options"/>
      <sheetName val="Changes"/>
      <sheetName val="Resolution"/>
      <sheetName val="Fee Resolution"/>
      <sheetName val="CapEx"/>
      <sheetName val="PS"/>
      <sheetName val="ChargeOutRates"/>
      <sheetName val="InspectionFees"/>
      <sheetName val="ServiceCharge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11">
          <cell r="E11">
            <v>56.712278846153843</v>
          </cell>
        </row>
        <row r="12">
          <cell r="A12" t="str">
            <v>Technical Services Coordinator</v>
          </cell>
          <cell r="E12">
            <v>68.442927884615386</v>
          </cell>
        </row>
        <row r="13">
          <cell r="A13" t="str">
            <v>Development Review Specialist</v>
          </cell>
          <cell r="E13">
            <v>58.509697115384611</v>
          </cell>
        </row>
        <row r="14">
          <cell r="E14">
            <v>58.270249999999997</v>
          </cell>
        </row>
        <row r="15">
          <cell r="A15" t="str">
            <v>Pollution Prevention Specialist</v>
          </cell>
          <cell r="E15">
            <v>67.198060096153839</v>
          </cell>
        </row>
        <row r="20">
          <cell r="E20">
            <v>51.654899038461537</v>
          </cell>
        </row>
        <row r="21">
          <cell r="E21">
            <v>58.765331730769233</v>
          </cell>
        </row>
        <row r="22">
          <cell r="E22">
            <v>54.647771634615388</v>
          </cell>
        </row>
        <row r="42">
          <cell r="A42" t="str">
            <v>Utility Worker</v>
          </cell>
          <cell r="E42">
            <v>53.188644667832165</v>
          </cell>
        </row>
        <row r="51">
          <cell r="N51">
            <v>39.993503118503121</v>
          </cell>
        </row>
      </sheetData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95"/>
  <sheetViews>
    <sheetView tabSelected="1" view="pageBreakPreview" topLeftCell="A44" zoomScale="85" zoomScaleNormal="100" zoomScaleSheetLayoutView="85" workbookViewId="0">
      <selection activeCell="D63" sqref="D63"/>
    </sheetView>
  </sheetViews>
  <sheetFormatPr defaultRowHeight="15" x14ac:dyDescent="0.25"/>
  <cols>
    <col min="1" max="1" width="17.42578125" style="111" customWidth="1"/>
    <col min="2" max="3" width="14.28515625" style="111" customWidth="1"/>
    <col min="4" max="4" width="58.28515625" style="111" customWidth="1"/>
    <col min="5" max="5" width="0" style="111" hidden="1" customWidth="1"/>
    <col min="6" max="6" width="8.140625" style="111" hidden="1" customWidth="1"/>
    <col min="7" max="9" width="16" style="111" customWidth="1"/>
    <col min="10" max="10" width="7" style="111" customWidth="1"/>
    <col min="11" max="16384" width="9.140625" style="111"/>
  </cols>
  <sheetData>
    <row r="2" spans="1:14" x14ac:dyDescent="0.25">
      <c r="A2" s="1" t="s">
        <v>6</v>
      </c>
      <c r="B2" s="131"/>
      <c r="C2" s="131"/>
      <c r="D2" s="110"/>
      <c r="H2" s="98"/>
      <c r="I2" s="98"/>
      <c r="J2" s="98"/>
      <c r="K2" s="98"/>
      <c r="L2" s="98"/>
      <c r="M2" s="98"/>
      <c r="N2" s="98"/>
    </row>
    <row r="3" spans="1:14" x14ac:dyDescent="0.25">
      <c r="A3" s="1" t="s">
        <v>7</v>
      </c>
      <c r="E3" s="112" t="s">
        <v>119</v>
      </c>
      <c r="F3" s="112" t="s">
        <v>125</v>
      </c>
      <c r="H3" s="98"/>
      <c r="I3" s="98"/>
      <c r="J3" s="98"/>
      <c r="K3" s="98"/>
      <c r="L3" s="98"/>
      <c r="M3" s="98"/>
      <c r="N3" s="98"/>
    </row>
    <row r="4" spans="1:14" ht="15.75" thickBot="1" x14ac:dyDescent="0.3">
      <c r="A4" s="3" t="s">
        <v>4</v>
      </c>
      <c r="B4" s="4" t="s">
        <v>5</v>
      </c>
      <c r="C4" s="4" t="s">
        <v>0</v>
      </c>
      <c r="D4" s="4" t="s">
        <v>94</v>
      </c>
      <c r="E4" s="105"/>
      <c r="F4" s="106"/>
      <c r="G4" s="5"/>
      <c r="H4" s="5"/>
      <c r="I4" s="5"/>
      <c r="J4" s="98"/>
      <c r="K4" s="98"/>
      <c r="L4" s="98"/>
      <c r="M4" s="98"/>
      <c r="N4" s="98"/>
    </row>
    <row r="5" spans="1:14" x14ac:dyDescent="0.25">
      <c r="A5" s="133" t="s">
        <v>117</v>
      </c>
      <c r="B5" s="133"/>
      <c r="C5" s="133"/>
      <c r="D5" s="133"/>
      <c r="E5" s="121"/>
      <c r="F5" s="121"/>
      <c r="G5" s="5"/>
      <c r="H5" s="5"/>
      <c r="I5" s="5"/>
      <c r="J5" s="98"/>
      <c r="K5" s="98"/>
      <c r="L5" s="98"/>
      <c r="M5" s="98"/>
      <c r="N5" s="98"/>
    </row>
    <row r="6" spans="1:14" x14ac:dyDescent="0.25">
      <c r="A6" s="93">
        <v>0</v>
      </c>
      <c r="B6" s="100">
        <v>310</v>
      </c>
      <c r="C6" s="100">
        <f t="shared" ref="C6" si="0">A6*B6</f>
        <v>0</v>
      </c>
      <c r="D6" s="98" t="s">
        <v>82</v>
      </c>
      <c r="E6" s="121"/>
      <c r="F6" s="121"/>
      <c r="G6" s="122"/>
      <c r="H6" s="122"/>
      <c r="I6" s="122"/>
      <c r="J6" s="98"/>
      <c r="K6" s="98"/>
      <c r="L6" s="98"/>
      <c r="M6" s="98"/>
      <c r="N6" s="98"/>
    </row>
    <row r="7" spans="1:14" x14ac:dyDescent="0.25">
      <c r="A7" s="93">
        <v>0</v>
      </c>
      <c r="B7" s="100">
        <v>310</v>
      </c>
      <c r="C7" s="100">
        <f t="shared" ref="C7" si="1">A7*B7</f>
        <v>0</v>
      </c>
      <c r="D7" s="98" t="s">
        <v>95</v>
      </c>
      <c r="E7" s="121"/>
      <c r="F7" s="121"/>
      <c r="G7" s="122"/>
      <c r="H7" s="122"/>
      <c r="I7" s="122"/>
      <c r="J7" s="98"/>
      <c r="K7" s="98"/>
      <c r="L7" s="98"/>
      <c r="M7" s="98"/>
      <c r="N7" s="98"/>
    </row>
    <row r="8" spans="1:14" x14ac:dyDescent="0.25">
      <c r="A8" s="93">
        <v>0</v>
      </c>
      <c r="B8" s="100">
        <v>310</v>
      </c>
      <c r="C8" s="100">
        <f t="shared" ref="C8" si="2">A8*B8</f>
        <v>0</v>
      </c>
      <c r="D8" s="98" t="s">
        <v>83</v>
      </c>
      <c r="E8" s="121"/>
      <c r="F8" s="121"/>
      <c r="G8" s="122"/>
      <c r="H8" s="122"/>
      <c r="I8" s="122"/>
      <c r="J8" s="98"/>
      <c r="K8" s="98"/>
      <c r="L8" s="98"/>
      <c r="M8" s="98"/>
      <c r="N8" s="98"/>
    </row>
    <row r="9" spans="1:14" x14ac:dyDescent="0.25">
      <c r="A9" s="93">
        <v>0</v>
      </c>
      <c r="B9" s="100">
        <v>200</v>
      </c>
      <c r="C9" s="100">
        <f t="shared" ref="C9:C16" si="3">A9*B9</f>
        <v>0</v>
      </c>
      <c r="D9" s="98" t="s">
        <v>85</v>
      </c>
      <c r="E9" s="121"/>
      <c r="F9" s="121"/>
      <c r="G9" s="122"/>
      <c r="H9" s="122"/>
      <c r="I9" s="122"/>
      <c r="J9" s="98"/>
      <c r="K9" s="98"/>
      <c r="L9" s="98"/>
      <c r="M9" s="98"/>
      <c r="N9" s="98"/>
    </row>
    <row r="10" spans="1:14" x14ac:dyDescent="0.25">
      <c r="A10" s="93">
        <v>0</v>
      </c>
      <c r="B10" s="100">
        <v>200</v>
      </c>
      <c r="C10" s="100">
        <f t="shared" si="3"/>
        <v>0</v>
      </c>
      <c r="D10" s="98" t="s">
        <v>84</v>
      </c>
      <c r="E10" s="121"/>
      <c r="F10" s="121"/>
      <c r="G10" s="123"/>
      <c r="H10" s="124"/>
      <c r="I10" s="124"/>
      <c r="J10" s="98"/>
      <c r="K10" s="98"/>
      <c r="L10" s="98"/>
      <c r="M10" s="98"/>
      <c r="N10" s="98"/>
    </row>
    <row r="11" spans="1:14" x14ac:dyDescent="0.25">
      <c r="A11" s="93">
        <v>0</v>
      </c>
      <c r="B11" s="100">
        <v>200</v>
      </c>
      <c r="C11" s="100">
        <f t="shared" si="3"/>
        <v>0</v>
      </c>
      <c r="D11" s="98" t="s">
        <v>15</v>
      </c>
      <c r="E11" s="121"/>
      <c r="F11" s="121"/>
      <c r="G11" s="122"/>
      <c r="H11" s="122"/>
      <c r="I11" s="122"/>
      <c r="J11" s="132"/>
      <c r="K11" s="132"/>
      <c r="L11" s="132"/>
      <c r="M11" s="98"/>
      <c r="N11" s="98"/>
    </row>
    <row r="12" spans="1:14" x14ac:dyDescent="0.25">
      <c r="A12" s="93">
        <v>0</v>
      </c>
      <c r="B12" s="113">
        <v>460</v>
      </c>
      <c r="C12" s="100">
        <f t="shared" si="3"/>
        <v>0</v>
      </c>
      <c r="D12" s="98" t="s">
        <v>86</v>
      </c>
      <c r="E12" s="121"/>
      <c r="F12" s="121"/>
      <c r="H12" s="98"/>
      <c r="I12" s="98"/>
      <c r="J12" s="132"/>
      <c r="K12" s="132"/>
      <c r="L12" s="132"/>
      <c r="M12" s="98"/>
      <c r="N12" s="98"/>
    </row>
    <row r="13" spans="1:14" x14ac:dyDescent="0.25">
      <c r="A13" s="93">
        <v>0</v>
      </c>
      <c r="B13" s="100">
        <v>310</v>
      </c>
      <c r="C13" s="100">
        <f t="shared" si="3"/>
        <v>0</v>
      </c>
      <c r="D13" s="98" t="s">
        <v>87</v>
      </c>
      <c r="E13" s="121"/>
      <c r="F13" s="121"/>
      <c r="H13" s="98"/>
      <c r="I13" s="98"/>
      <c r="J13" s="98"/>
      <c r="K13" s="98"/>
      <c r="L13" s="98"/>
      <c r="M13" s="98"/>
      <c r="N13" s="98"/>
    </row>
    <row r="14" spans="1:14" x14ac:dyDescent="0.25">
      <c r="A14" s="93">
        <v>0</v>
      </c>
      <c r="B14" s="100">
        <v>340</v>
      </c>
      <c r="C14" s="100">
        <f t="shared" si="3"/>
        <v>0</v>
      </c>
      <c r="D14" s="98" t="s">
        <v>122</v>
      </c>
      <c r="E14" s="121"/>
      <c r="F14" s="121"/>
    </row>
    <row r="15" spans="1:14" x14ac:dyDescent="0.25">
      <c r="A15" s="93">
        <v>0</v>
      </c>
      <c r="B15" s="100">
        <v>340</v>
      </c>
      <c r="C15" s="100">
        <f t="shared" si="3"/>
        <v>0</v>
      </c>
      <c r="D15" s="98" t="s">
        <v>123</v>
      </c>
      <c r="E15" s="121"/>
      <c r="F15" s="121"/>
    </row>
    <row r="16" spans="1:14" x14ac:dyDescent="0.25">
      <c r="A16" s="93">
        <v>0</v>
      </c>
      <c r="B16" s="100">
        <v>340</v>
      </c>
      <c r="C16" s="100">
        <f t="shared" si="3"/>
        <v>0</v>
      </c>
      <c r="D16" s="98" t="s">
        <v>124</v>
      </c>
      <c r="E16" s="121"/>
      <c r="F16" s="121"/>
    </row>
    <row r="17" spans="1:14" x14ac:dyDescent="0.25">
      <c r="A17" s="93">
        <v>0</v>
      </c>
      <c r="B17" s="100">
        <v>275</v>
      </c>
      <c r="C17" s="100">
        <f t="shared" ref="C17:C21" si="4">A17*B17</f>
        <v>0</v>
      </c>
      <c r="D17" s="98" t="s">
        <v>122</v>
      </c>
      <c r="E17" s="121"/>
      <c r="F17" s="121"/>
    </row>
    <row r="18" spans="1:14" x14ac:dyDescent="0.25">
      <c r="A18" s="93">
        <v>0</v>
      </c>
      <c r="B18" s="100">
        <v>275</v>
      </c>
      <c r="C18" s="100">
        <f t="shared" si="4"/>
        <v>0</v>
      </c>
      <c r="D18" s="98" t="s">
        <v>123</v>
      </c>
      <c r="E18" s="121"/>
      <c r="F18" s="121"/>
    </row>
    <row r="19" spans="1:14" x14ac:dyDescent="0.25">
      <c r="A19" s="93">
        <v>0</v>
      </c>
      <c r="B19" s="100">
        <v>275</v>
      </c>
      <c r="C19" s="100">
        <f t="shared" si="4"/>
        <v>0</v>
      </c>
      <c r="D19" s="98" t="s">
        <v>124</v>
      </c>
      <c r="E19" s="121"/>
      <c r="F19" s="121"/>
    </row>
    <row r="20" spans="1:14" x14ac:dyDescent="0.25">
      <c r="A20" s="93">
        <v>0</v>
      </c>
      <c r="B20" s="100">
        <v>3000</v>
      </c>
      <c r="C20" s="100">
        <f t="shared" si="4"/>
        <v>0</v>
      </c>
      <c r="D20" s="98" t="s">
        <v>126</v>
      </c>
      <c r="E20" s="121"/>
      <c r="F20" s="121"/>
    </row>
    <row r="21" spans="1:14" x14ac:dyDescent="0.25">
      <c r="A21" s="93">
        <v>1</v>
      </c>
      <c r="B21" s="100">
        <v>50</v>
      </c>
      <c r="C21" s="100">
        <f t="shared" si="4"/>
        <v>50</v>
      </c>
      <c r="D21" s="98" t="s">
        <v>127</v>
      </c>
      <c r="E21" s="121"/>
      <c r="F21" s="121"/>
    </row>
    <row r="22" spans="1:14" x14ac:dyDescent="0.25">
      <c r="A22" s="98" t="s">
        <v>115</v>
      </c>
      <c r="B22" s="99"/>
      <c r="C22" s="100">
        <f>SUM(C6:C13)</f>
        <v>0</v>
      </c>
      <c r="D22" s="114"/>
      <c r="E22" s="114"/>
      <c r="H22" s="98"/>
      <c r="I22" s="98"/>
      <c r="J22" s="98"/>
      <c r="K22" s="98"/>
      <c r="L22" s="98"/>
      <c r="M22" s="98"/>
      <c r="N22" s="98"/>
    </row>
    <row r="23" spans="1:14" x14ac:dyDescent="0.25">
      <c r="A23" s="133" t="s">
        <v>104</v>
      </c>
      <c r="B23" s="133"/>
      <c r="C23" s="133"/>
      <c r="D23" s="133"/>
      <c r="E23" s="115"/>
      <c r="F23" s="125"/>
      <c r="G23" s="122"/>
      <c r="H23" s="122"/>
      <c r="I23" s="122"/>
      <c r="J23" s="98"/>
      <c r="K23" s="98"/>
      <c r="L23" s="98"/>
      <c r="M23" s="98"/>
      <c r="N23" s="98"/>
    </row>
    <row r="24" spans="1:14" x14ac:dyDescent="0.25">
      <c r="A24" s="93">
        <v>0</v>
      </c>
      <c r="B24" s="117" t="s">
        <v>96</v>
      </c>
      <c r="C24" s="117"/>
      <c r="D24" s="98" t="s">
        <v>14</v>
      </c>
      <c r="E24" s="115"/>
      <c r="F24" s="125"/>
      <c r="G24" s="122"/>
      <c r="H24" s="122"/>
      <c r="I24" s="122"/>
      <c r="J24" s="98"/>
      <c r="K24" s="98"/>
      <c r="L24" s="98"/>
      <c r="M24" s="98"/>
      <c r="N24" s="98"/>
    </row>
    <row r="25" spans="1:14" x14ac:dyDescent="0.25">
      <c r="A25" s="93">
        <v>0</v>
      </c>
      <c r="B25" s="117">
        <v>4320</v>
      </c>
      <c r="C25" s="117">
        <f t="shared" ref="C25:C34" si="5">A25*B25</f>
        <v>0</v>
      </c>
      <c r="D25" s="98" t="s">
        <v>130</v>
      </c>
      <c r="E25" s="115"/>
      <c r="F25" s="125"/>
      <c r="G25" s="122"/>
      <c r="H25" s="122"/>
      <c r="I25" s="122"/>
      <c r="J25" s="98"/>
      <c r="K25" s="98"/>
      <c r="L25" s="98"/>
      <c r="M25" s="98"/>
      <c r="N25" s="98"/>
    </row>
    <row r="26" spans="1:14" x14ac:dyDescent="0.25">
      <c r="A26" s="93">
        <v>0</v>
      </c>
      <c r="B26" s="117">
        <v>6480</v>
      </c>
      <c r="C26" s="117">
        <f t="shared" si="5"/>
        <v>0</v>
      </c>
      <c r="D26" s="98" t="s">
        <v>129</v>
      </c>
      <c r="E26" s="115"/>
      <c r="F26" s="125"/>
      <c r="G26" s="122"/>
      <c r="H26" s="122"/>
      <c r="I26" s="122"/>
      <c r="J26" s="98"/>
      <c r="K26" s="98"/>
      <c r="L26" s="98"/>
      <c r="M26" s="98"/>
      <c r="N26" s="98"/>
    </row>
    <row r="27" spans="1:14" x14ac:dyDescent="0.25">
      <c r="A27" s="93">
        <v>0</v>
      </c>
      <c r="B27" s="117">
        <v>10800</v>
      </c>
      <c r="C27" s="117">
        <f t="shared" si="5"/>
        <v>0</v>
      </c>
      <c r="D27" s="98" t="s">
        <v>132</v>
      </c>
      <c r="E27" s="115"/>
      <c r="F27" s="125"/>
      <c r="G27" s="122"/>
      <c r="H27" s="122"/>
      <c r="I27" s="122"/>
      <c r="J27" s="98"/>
      <c r="K27" s="98"/>
      <c r="L27" s="98"/>
      <c r="M27" s="98"/>
      <c r="N27" s="98"/>
    </row>
    <row r="28" spans="1:14" x14ac:dyDescent="0.25">
      <c r="A28" s="93">
        <v>0</v>
      </c>
      <c r="B28" s="117">
        <v>21595</v>
      </c>
      <c r="C28" s="117">
        <f t="shared" si="5"/>
        <v>0</v>
      </c>
      <c r="D28" s="98" t="s">
        <v>133</v>
      </c>
      <c r="E28" s="115"/>
      <c r="F28" s="125"/>
      <c r="G28" s="122"/>
      <c r="H28" s="122"/>
      <c r="I28" s="122"/>
      <c r="J28" s="98"/>
      <c r="K28" s="98"/>
      <c r="L28" s="98"/>
      <c r="M28" s="98"/>
      <c r="N28" s="98"/>
    </row>
    <row r="29" spans="1:14" x14ac:dyDescent="0.25">
      <c r="A29" s="93">
        <v>0</v>
      </c>
      <c r="B29" s="117">
        <v>34555</v>
      </c>
      <c r="C29" s="117">
        <f t="shared" si="5"/>
        <v>0</v>
      </c>
      <c r="D29" s="98" t="s">
        <v>134</v>
      </c>
      <c r="E29" s="115"/>
      <c r="F29" s="125"/>
      <c r="G29" s="122"/>
      <c r="H29" s="122"/>
      <c r="I29" s="122"/>
      <c r="J29" s="98"/>
      <c r="K29" s="98"/>
      <c r="L29" s="98"/>
      <c r="M29" s="98"/>
      <c r="N29" s="98"/>
    </row>
    <row r="30" spans="1:14" x14ac:dyDescent="0.25">
      <c r="A30" s="93">
        <v>0</v>
      </c>
      <c r="B30" s="117">
        <v>69110</v>
      </c>
      <c r="C30" s="117">
        <f t="shared" si="5"/>
        <v>0</v>
      </c>
      <c r="D30" s="98" t="s">
        <v>135</v>
      </c>
      <c r="E30" s="115"/>
      <c r="F30" s="125"/>
      <c r="G30" s="122"/>
      <c r="H30" s="122"/>
      <c r="I30" s="122"/>
      <c r="J30" s="98"/>
      <c r="K30" s="98"/>
      <c r="L30" s="98"/>
      <c r="M30" s="98"/>
      <c r="N30" s="98"/>
    </row>
    <row r="31" spans="1:14" x14ac:dyDescent="0.25">
      <c r="A31" s="93">
        <v>0</v>
      </c>
      <c r="B31" s="117">
        <v>107985</v>
      </c>
      <c r="C31" s="117">
        <f t="shared" si="5"/>
        <v>0</v>
      </c>
      <c r="D31" s="98" t="s">
        <v>136</v>
      </c>
      <c r="E31" s="115"/>
      <c r="F31" s="125"/>
      <c r="G31" s="122"/>
      <c r="H31" s="122"/>
      <c r="I31" s="122"/>
      <c r="J31" s="98"/>
      <c r="K31" s="98"/>
      <c r="L31" s="98"/>
      <c r="M31" s="98"/>
      <c r="N31" s="98"/>
    </row>
    <row r="32" spans="1:14" x14ac:dyDescent="0.25">
      <c r="A32" s="93">
        <v>0</v>
      </c>
      <c r="B32" s="117">
        <v>215970</v>
      </c>
      <c r="C32" s="117">
        <f t="shared" si="5"/>
        <v>0</v>
      </c>
      <c r="D32" s="98" t="s">
        <v>137</v>
      </c>
      <c r="E32" s="115"/>
      <c r="F32" s="125"/>
      <c r="G32" s="122"/>
      <c r="H32" s="122"/>
      <c r="I32" s="122"/>
      <c r="J32" s="98"/>
      <c r="K32" s="98"/>
      <c r="L32" s="98"/>
      <c r="M32" s="98"/>
      <c r="N32" s="98"/>
    </row>
    <row r="33" spans="1:16" x14ac:dyDescent="0.25">
      <c r="A33" s="93">
        <v>0</v>
      </c>
      <c r="B33" s="117">
        <v>345550</v>
      </c>
      <c r="C33" s="117">
        <f t="shared" si="5"/>
        <v>0</v>
      </c>
      <c r="D33" s="98" t="s">
        <v>138</v>
      </c>
      <c r="E33" s="115"/>
      <c r="F33" s="125"/>
      <c r="G33" s="122"/>
      <c r="H33" s="122"/>
      <c r="I33" s="122"/>
      <c r="J33" s="98"/>
      <c r="K33" s="98"/>
      <c r="L33" s="98"/>
      <c r="M33" s="98"/>
      <c r="N33" s="98"/>
    </row>
    <row r="34" spans="1:16" x14ac:dyDescent="0.25">
      <c r="A34" s="93">
        <v>0</v>
      </c>
      <c r="B34" s="117">
        <v>496730</v>
      </c>
      <c r="C34" s="117">
        <f t="shared" si="5"/>
        <v>0</v>
      </c>
      <c r="D34" s="98" t="s">
        <v>139</v>
      </c>
      <c r="E34" s="115"/>
      <c r="F34" s="125"/>
      <c r="G34" s="122"/>
      <c r="H34" s="122"/>
      <c r="I34" s="122"/>
      <c r="J34" s="98"/>
      <c r="K34" s="98"/>
      <c r="L34" s="98"/>
      <c r="M34" s="98"/>
      <c r="N34" s="98"/>
    </row>
    <row r="35" spans="1:16" x14ac:dyDescent="0.25">
      <c r="A35" s="93">
        <v>0</v>
      </c>
      <c r="B35" s="100">
        <v>5165</v>
      </c>
      <c r="C35" s="100">
        <f>A35*B35</f>
        <v>0</v>
      </c>
      <c r="D35" s="114" t="s">
        <v>9</v>
      </c>
      <c r="E35" s="115"/>
      <c r="F35" s="115"/>
      <c r="G35" s="114"/>
      <c r="H35" s="114"/>
      <c r="I35" s="114"/>
    </row>
    <row r="36" spans="1:16" x14ac:dyDescent="0.25">
      <c r="A36" s="98" t="s">
        <v>115</v>
      </c>
      <c r="B36" s="99"/>
      <c r="C36" s="100">
        <f>SUM(C24:C35)</f>
        <v>0</v>
      </c>
      <c r="D36" s="114"/>
      <c r="E36" s="115"/>
      <c r="F36" s="115"/>
      <c r="G36" s="114"/>
      <c r="H36" s="114"/>
      <c r="I36" s="114"/>
    </row>
    <row r="37" spans="1:16" x14ac:dyDescent="0.25">
      <c r="A37" s="9"/>
      <c r="B37" s="10"/>
      <c r="C37" s="2"/>
      <c r="D37" s="114"/>
      <c r="E37" s="115"/>
      <c r="F37" s="115"/>
      <c r="G37" s="114"/>
      <c r="H37" s="114"/>
      <c r="I37" s="114"/>
    </row>
    <row r="38" spans="1:16" x14ac:dyDescent="0.25">
      <c r="A38" s="133" t="s">
        <v>105</v>
      </c>
      <c r="B38" s="133"/>
      <c r="C38" s="133"/>
      <c r="D38" s="133"/>
      <c r="E38" s="115"/>
      <c r="F38" s="115"/>
      <c r="G38" s="114"/>
      <c r="H38" s="114"/>
      <c r="I38" s="114"/>
    </row>
    <row r="39" spans="1:16" x14ac:dyDescent="0.25">
      <c r="A39" s="94">
        <v>0</v>
      </c>
      <c r="B39" s="113">
        <v>300</v>
      </c>
      <c r="C39" s="100">
        <f t="shared" ref="C39:C44" si="6">A39*B39</f>
        <v>0</v>
      </c>
      <c r="D39" s="98" t="s">
        <v>109</v>
      </c>
      <c r="E39" s="121" t="s">
        <v>120</v>
      </c>
      <c r="F39" s="121" t="s">
        <v>121</v>
      </c>
    </row>
    <row r="40" spans="1:16" x14ac:dyDescent="0.25">
      <c r="A40" s="94">
        <v>0</v>
      </c>
      <c r="B40" s="113">
        <v>675</v>
      </c>
      <c r="C40" s="100">
        <f t="shared" si="6"/>
        <v>0</v>
      </c>
      <c r="D40" s="98" t="s">
        <v>108</v>
      </c>
      <c r="E40" s="121" t="s">
        <v>120</v>
      </c>
      <c r="F40" s="121" t="s">
        <v>121</v>
      </c>
    </row>
    <row r="41" spans="1:16" x14ac:dyDescent="0.25">
      <c r="A41" s="94">
        <v>0</v>
      </c>
      <c r="B41" s="113">
        <v>800</v>
      </c>
      <c r="C41" s="100">
        <f t="shared" si="6"/>
        <v>0</v>
      </c>
      <c r="D41" s="98" t="s">
        <v>107</v>
      </c>
      <c r="E41" s="121" t="s">
        <v>120</v>
      </c>
      <c r="F41" s="121" t="s">
        <v>121</v>
      </c>
    </row>
    <row r="42" spans="1:16" x14ac:dyDescent="0.25">
      <c r="A42" s="94">
        <v>0</v>
      </c>
      <c r="B42" s="113" t="s">
        <v>13</v>
      </c>
      <c r="C42" s="100"/>
      <c r="D42" s="98" t="s">
        <v>106</v>
      </c>
      <c r="E42" s="121" t="s">
        <v>120</v>
      </c>
      <c r="F42" s="121" t="s">
        <v>121</v>
      </c>
      <c r="K42" s="5"/>
      <c r="P42" s="111" t="s">
        <v>3</v>
      </c>
    </row>
    <row r="43" spans="1:16" x14ac:dyDescent="0.25">
      <c r="A43" s="94">
        <v>0</v>
      </c>
      <c r="B43" s="113">
        <v>250</v>
      </c>
      <c r="C43" s="100">
        <f t="shared" si="6"/>
        <v>0</v>
      </c>
      <c r="D43" s="98" t="s">
        <v>110</v>
      </c>
      <c r="E43" s="121" t="s">
        <v>120</v>
      </c>
      <c r="F43" s="121" t="s">
        <v>121</v>
      </c>
      <c r="G43" s="122"/>
      <c r="H43" s="122"/>
      <c r="I43" s="122"/>
      <c r="K43" s="5"/>
    </row>
    <row r="44" spans="1:16" x14ac:dyDescent="0.25">
      <c r="A44" s="94">
        <v>0</v>
      </c>
      <c r="B44" s="113">
        <v>210</v>
      </c>
      <c r="C44" s="100">
        <f t="shared" si="6"/>
        <v>0</v>
      </c>
      <c r="D44" s="98" t="s">
        <v>111</v>
      </c>
      <c r="E44" s="121" t="s">
        <v>120</v>
      </c>
      <c r="F44" s="121" t="s">
        <v>121</v>
      </c>
      <c r="G44" s="122"/>
      <c r="H44" s="122"/>
      <c r="I44" s="122"/>
    </row>
    <row r="45" spans="1:16" s="107" customFormat="1" x14ac:dyDescent="0.25">
      <c r="A45" s="107" t="s">
        <v>115</v>
      </c>
      <c r="B45" s="108"/>
      <c r="C45" s="109">
        <f>SUM(C39:C44)</f>
        <v>0</v>
      </c>
      <c r="D45" s="119"/>
      <c r="F45" s="126"/>
      <c r="G45" s="126"/>
      <c r="H45" s="126"/>
      <c r="I45" s="126"/>
    </row>
    <row r="46" spans="1:16" s="98" customFormat="1" x14ac:dyDescent="0.25">
      <c r="A46" s="92"/>
      <c r="B46" s="116"/>
      <c r="C46" s="117"/>
      <c r="D46" s="120"/>
      <c r="F46" s="122"/>
      <c r="G46" s="122"/>
      <c r="H46" s="122"/>
      <c r="I46" s="122"/>
    </row>
    <row r="47" spans="1:16" x14ac:dyDescent="0.25">
      <c r="A47" s="133" t="s">
        <v>131</v>
      </c>
      <c r="B47" s="133"/>
      <c r="C47" s="133"/>
      <c r="D47" s="133"/>
      <c r="E47" s="114"/>
      <c r="F47" s="122"/>
      <c r="G47" s="122"/>
      <c r="H47" s="122"/>
      <c r="I47" s="122"/>
    </row>
    <row r="48" spans="1:16" x14ac:dyDescent="0.25">
      <c r="A48" s="94">
        <v>0</v>
      </c>
      <c r="B48" s="113">
        <f>Sheet3!M18</f>
        <v>188.09</v>
      </c>
      <c r="C48" s="100">
        <f t="shared" ref="C48:C53" si="7">A48*B48</f>
        <v>0</v>
      </c>
      <c r="D48" s="98" t="s">
        <v>90</v>
      </c>
      <c r="E48" s="121" t="s">
        <v>120</v>
      </c>
      <c r="F48" s="121" t="s">
        <v>121</v>
      </c>
      <c r="G48" s="122"/>
      <c r="H48" s="122"/>
      <c r="I48" s="122"/>
    </row>
    <row r="49" spans="1:9" x14ac:dyDescent="0.25">
      <c r="A49" s="94">
        <v>0</v>
      </c>
      <c r="B49" s="113">
        <f>Sheet3!M29</f>
        <v>563.91000000000008</v>
      </c>
      <c r="C49" s="100">
        <f t="shared" si="7"/>
        <v>0</v>
      </c>
      <c r="D49" s="98" t="s">
        <v>92</v>
      </c>
      <c r="E49" s="121" t="s">
        <v>120</v>
      </c>
      <c r="F49" s="121" t="s">
        <v>121</v>
      </c>
      <c r="G49" s="122"/>
      <c r="H49" s="122"/>
      <c r="I49" s="122"/>
    </row>
    <row r="50" spans="1:9" x14ac:dyDescent="0.25">
      <c r="A50" s="94">
        <v>0</v>
      </c>
      <c r="B50" s="113">
        <f>Sheet3!M29</f>
        <v>563.91000000000008</v>
      </c>
      <c r="C50" s="100">
        <f t="shared" si="7"/>
        <v>0</v>
      </c>
      <c r="D50" s="98" t="s">
        <v>91</v>
      </c>
      <c r="E50" s="121" t="s">
        <v>120</v>
      </c>
      <c r="F50" s="121" t="s">
        <v>121</v>
      </c>
      <c r="G50" s="122"/>
      <c r="H50" s="122"/>
      <c r="I50" s="122"/>
    </row>
    <row r="51" spans="1:9" x14ac:dyDescent="0.25">
      <c r="A51" s="94">
        <v>0</v>
      </c>
      <c r="B51" s="113" t="s">
        <v>13</v>
      </c>
      <c r="C51" s="100"/>
      <c r="D51" s="98" t="s">
        <v>93</v>
      </c>
      <c r="E51" s="121" t="s">
        <v>120</v>
      </c>
      <c r="F51" s="121" t="s">
        <v>121</v>
      </c>
    </row>
    <row r="52" spans="1:9" x14ac:dyDescent="0.25">
      <c r="A52" s="94">
        <v>0</v>
      </c>
      <c r="B52" s="113">
        <f>Sheet3!M12</f>
        <v>177.63</v>
      </c>
      <c r="C52" s="100">
        <f t="shared" si="7"/>
        <v>0</v>
      </c>
      <c r="D52" s="98" t="s">
        <v>89</v>
      </c>
      <c r="E52" s="121" t="s">
        <v>120</v>
      </c>
      <c r="F52" s="121" t="s">
        <v>121</v>
      </c>
    </row>
    <row r="53" spans="1:9" x14ac:dyDescent="0.25">
      <c r="A53" s="94">
        <v>0</v>
      </c>
      <c r="B53" s="113">
        <f>Sheet3!M12</f>
        <v>177.63</v>
      </c>
      <c r="C53" s="100">
        <f t="shared" si="7"/>
        <v>0</v>
      </c>
      <c r="D53" s="98" t="s">
        <v>88</v>
      </c>
      <c r="E53" s="121" t="s">
        <v>120</v>
      </c>
      <c r="F53" s="121" t="s">
        <v>121</v>
      </c>
    </row>
    <row r="54" spans="1:9" x14ac:dyDescent="0.25">
      <c r="A54" s="98" t="s">
        <v>115</v>
      </c>
      <c r="B54" s="99"/>
      <c r="C54" s="100">
        <f>SUM(C48:C53)</f>
        <v>0</v>
      </c>
      <c r="D54" s="114"/>
      <c r="E54" s="114"/>
    </row>
    <row r="56" spans="1:9" x14ac:dyDescent="0.25">
      <c r="A56" s="133" t="s">
        <v>113</v>
      </c>
      <c r="B56" s="133"/>
      <c r="C56" s="133"/>
      <c r="D56" s="133"/>
      <c r="E56" s="112"/>
      <c r="F56" s="112"/>
    </row>
    <row r="57" spans="1:9" x14ac:dyDescent="0.25">
      <c r="A57" s="93">
        <v>0</v>
      </c>
      <c r="B57" s="100">
        <v>955</v>
      </c>
      <c r="C57" s="100">
        <f>B57*A57</f>
        <v>0</v>
      </c>
      <c r="D57" s="98" t="s">
        <v>114</v>
      </c>
      <c r="E57" s="127" t="s">
        <v>120</v>
      </c>
      <c r="F57" s="121" t="s">
        <v>121</v>
      </c>
    </row>
    <row r="58" spans="1:9" x14ac:dyDescent="0.25">
      <c r="A58" s="93">
        <v>0</v>
      </c>
      <c r="B58" s="143">
        <v>2.5000000000000001E-2</v>
      </c>
      <c r="C58" s="144">
        <f>B58*A58</f>
        <v>0</v>
      </c>
      <c r="D58" s="115" t="s">
        <v>102</v>
      </c>
      <c r="E58" s="127" t="s">
        <v>120</v>
      </c>
      <c r="F58" s="121" t="s">
        <v>121</v>
      </c>
    </row>
    <row r="59" spans="1:9" x14ac:dyDescent="0.25">
      <c r="A59" s="93">
        <v>0</v>
      </c>
      <c r="B59" s="143">
        <v>2.5000000000000001E-2</v>
      </c>
      <c r="C59" s="144">
        <f t="shared" ref="C59:C63" si="8">B59*A59</f>
        <v>0</v>
      </c>
      <c r="D59" s="115" t="s">
        <v>10</v>
      </c>
      <c r="E59" s="127" t="s">
        <v>120</v>
      </c>
      <c r="F59" s="121" t="s">
        <v>121</v>
      </c>
    </row>
    <row r="60" spans="1:9" x14ac:dyDescent="0.25">
      <c r="A60" s="93">
        <v>0</v>
      </c>
      <c r="B60" s="143">
        <v>2.5000000000000001E-2</v>
      </c>
      <c r="C60" s="144">
        <f t="shared" si="8"/>
        <v>0</v>
      </c>
      <c r="D60" s="115" t="s">
        <v>8</v>
      </c>
      <c r="E60" s="127" t="s">
        <v>120</v>
      </c>
      <c r="F60" s="121" t="s">
        <v>121</v>
      </c>
    </row>
    <row r="61" spans="1:9" x14ac:dyDescent="0.25">
      <c r="A61" s="93">
        <v>0</v>
      </c>
      <c r="B61" s="143">
        <v>2.5000000000000001E-2</v>
      </c>
      <c r="C61" s="144">
        <f t="shared" si="8"/>
        <v>0</v>
      </c>
      <c r="D61" s="115" t="s">
        <v>81</v>
      </c>
      <c r="E61" s="127" t="s">
        <v>120</v>
      </c>
      <c r="F61" s="121" t="s">
        <v>121</v>
      </c>
    </row>
    <row r="62" spans="1:9" x14ac:dyDescent="0.25">
      <c r="A62" s="93">
        <v>0</v>
      </c>
      <c r="B62" s="143">
        <v>2.5000000000000001E-2</v>
      </c>
      <c r="C62" s="144">
        <f t="shared" si="8"/>
        <v>0</v>
      </c>
      <c r="D62" s="115" t="s">
        <v>103</v>
      </c>
      <c r="E62" s="127" t="s">
        <v>120</v>
      </c>
      <c r="F62" s="121" t="s">
        <v>121</v>
      </c>
    </row>
    <row r="63" spans="1:9" x14ac:dyDescent="0.25">
      <c r="A63" s="93">
        <v>0</v>
      </c>
      <c r="B63" s="143">
        <v>2.5000000000000001E-2</v>
      </c>
      <c r="C63" s="144">
        <f t="shared" si="8"/>
        <v>0</v>
      </c>
      <c r="D63" s="115" t="s">
        <v>11</v>
      </c>
      <c r="E63" s="127" t="s">
        <v>120</v>
      </c>
      <c r="F63" s="121" t="s">
        <v>121</v>
      </c>
    </row>
    <row r="64" spans="1:9" x14ac:dyDescent="0.25">
      <c r="A64" s="93">
        <v>0</v>
      </c>
      <c r="B64" s="128">
        <v>275</v>
      </c>
      <c r="C64" s="100">
        <f t="shared" ref="C64:C66" si="9">A64*B64</f>
        <v>0</v>
      </c>
      <c r="D64" s="98" t="s">
        <v>122</v>
      </c>
      <c r="E64" s="127"/>
      <c r="F64" s="121"/>
    </row>
    <row r="65" spans="1:14" x14ac:dyDescent="0.25">
      <c r="A65" s="93">
        <v>0</v>
      </c>
      <c r="B65" s="128">
        <v>275</v>
      </c>
      <c r="C65" s="100">
        <f t="shared" si="9"/>
        <v>0</v>
      </c>
      <c r="D65" s="98" t="s">
        <v>123</v>
      </c>
      <c r="E65" s="127"/>
      <c r="F65" s="121"/>
    </row>
    <row r="66" spans="1:14" x14ac:dyDescent="0.25">
      <c r="A66" s="93">
        <v>0</v>
      </c>
      <c r="B66" s="128">
        <v>275</v>
      </c>
      <c r="C66" s="100">
        <f t="shared" si="9"/>
        <v>0</v>
      </c>
      <c r="D66" s="98" t="s">
        <v>124</v>
      </c>
      <c r="E66" s="127"/>
      <c r="F66" s="121"/>
    </row>
    <row r="67" spans="1:14" x14ac:dyDescent="0.25">
      <c r="A67" s="98" t="s">
        <v>115</v>
      </c>
      <c r="B67" s="99"/>
      <c r="C67" s="100">
        <f>SUM(C57:C63)</f>
        <v>0</v>
      </c>
      <c r="D67" s="98"/>
    </row>
    <row r="69" spans="1:14" x14ac:dyDescent="0.25">
      <c r="A69" s="133" t="s">
        <v>112</v>
      </c>
      <c r="B69" s="133"/>
      <c r="C69" s="133"/>
      <c r="D69" s="133"/>
      <c r="E69" s="112"/>
      <c r="F69" s="112"/>
      <c r="H69" s="98"/>
      <c r="I69" s="98"/>
      <c r="J69" s="98"/>
      <c r="K69" s="98"/>
      <c r="L69" s="98"/>
      <c r="M69" s="98"/>
      <c r="N69" s="98"/>
    </row>
    <row r="70" spans="1:14" x14ac:dyDescent="0.25">
      <c r="A70" s="94">
        <v>0</v>
      </c>
      <c r="B70" s="100" t="s">
        <v>13</v>
      </c>
      <c r="C70" s="100"/>
      <c r="D70" s="98" t="s">
        <v>97</v>
      </c>
      <c r="E70" s="112"/>
      <c r="F70" s="115"/>
      <c r="G70" s="114"/>
      <c r="H70" s="98"/>
      <c r="I70" s="98"/>
      <c r="J70" s="98"/>
      <c r="K70" s="98"/>
      <c r="L70" s="98"/>
      <c r="M70" s="98"/>
      <c r="N70" s="98"/>
    </row>
    <row r="71" spans="1:14" x14ac:dyDescent="0.25">
      <c r="A71" s="94">
        <v>0</v>
      </c>
      <c r="B71" s="100" t="s">
        <v>13</v>
      </c>
      <c r="C71" s="100"/>
      <c r="D71" s="98" t="s">
        <v>99</v>
      </c>
      <c r="E71" s="112"/>
      <c r="F71" s="112"/>
      <c r="H71" s="98"/>
      <c r="I71" s="98"/>
      <c r="J71" s="98"/>
      <c r="K71" s="98"/>
      <c r="L71" s="98"/>
      <c r="M71" s="98"/>
      <c r="N71" s="98"/>
    </row>
    <row r="72" spans="1:14" x14ac:dyDescent="0.25">
      <c r="A72" s="94">
        <v>0</v>
      </c>
      <c r="B72" s="100" t="s">
        <v>13</v>
      </c>
      <c r="C72" s="100"/>
      <c r="D72" s="98" t="s">
        <v>98</v>
      </c>
      <c r="E72" s="112"/>
      <c r="F72" s="112"/>
      <c r="H72" s="98"/>
      <c r="I72" s="98"/>
      <c r="J72" s="98"/>
      <c r="K72" s="98"/>
      <c r="L72" s="98"/>
      <c r="M72" s="98"/>
      <c r="N72" s="98"/>
    </row>
    <row r="73" spans="1:14" x14ac:dyDescent="0.25">
      <c r="A73" s="94">
        <v>0</v>
      </c>
      <c r="B73" s="100" t="s">
        <v>13</v>
      </c>
      <c r="C73" s="100"/>
      <c r="D73" s="98" t="s">
        <v>100</v>
      </c>
      <c r="E73" s="112"/>
      <c r="F73" s="125"/>
      <c r="G73" s="122"/>
      <c r="H73" s="122"/>
      <c r="I73" s="122"/>
      <c r="J73" s="98"/>
      <c r="K73" s="98"/>
      <c r="L73" s="98"/>
      <c r="M73" s="98"/>
      <c r="N73" s="98"/>
    </row>
    <row r="74" spans="1:14" x14ac:dyDescent="0.25">
      <c r="A74" s="94">
        <v>0</v>
      </c>
      <c r="B74" s="100" t="s">
        <v>13</v>
      </c>
      <c r="C74" s="100"/>
      <c r="D74" s="98" t="s">
        <v>101</v>
      </c>
      <c r="E74" s="112"/>
      <c r="F74" s="125"/>
      <c r="G74" s="122"/>
      <c r="H74" s="122"/>
      <c r="I74" s="122"/>
      <c r="J74" s="98"/>
      <c r="K74" s="98"/>
      <c r="L74" s="98"/>
      <c r="M74" s="98"/>
      <c r="N74" s="98"/>
    </row>
    <row r="75" spans="1:14" x14ac:dyDescent="0.25">
      <c r="A75" s="93">
        <v>0</v>
      </c>
      <c r="B75" s="100" t="s">
        <v>13</v>
      </c>
      <c r="C75" s="100"/>
      <c r="D75" s="98" t="s">
        <v>128</v>
      </c>
      <c r="E75" s="112"/>
      <c r="F75" s="125"/>
      <c r="G75" s="122"/>
      <c r="H75" s="122"/>
      <c r="I75" s="122"/>
      <c r="J75" s="98"/>
      <c r="K75" s="98"/>
      <c r="L75" s="98"/>
      <c r="M75" s="98"/>
      <c r="N75" s="98"/>
    </row>
    <row r="76" spans="1:14" ht="15.75" thickBot="1" x14ac:dyDescent="0.3">
      <c r="A76" s="95" t="s">
        <v>115</v>
      </c>
      <c r="B76" s="96"/>
      <c r="C76" s="97">
        <f>SUM(C69:C74)</f>
        <v>0</v>
      </c>
      <c r="D76" s="95"/>
    </row>
    <row r="77" spans="1:14" x14ac:dyDescent="0.25">
      <c r="A77" s="9" t="s">
        <v>116</v>
      </c>
      <c r="B77" s="98"/>
      <c r="C77" s="118">
        <f>SUM(C67+C45+C36+C22+C54)</f>
        <v>0</v>
      </c>
      <c r="D77" s="98"/>
      <c r="E77" s="98"/>
    </row>
    <row r="78" spans="1:14" x14ac:dyDescent="0.25">
      <c r="A78" s="98" t="s">
        <v>1</v>
      </c>
      <c r="B78" s="98"/>
      <c r="C78" s="118">
        <v>0</v>
      </c>
      <c r="D78" s="5"/>
      <c r="E78" s="98"/>
    </row>
    <row r="79" spans="1:14" x14ac:dyDescent="0.25">
      <c r="A79" s="98" t="s">
        <v>2</v>
      </c>
      <c r="B79" s="98"/>
      <c r="C79" s="118">
        <f>SUM(C67+C45+C36+C22+C54)-C78</f>
        <v>0</v>
      </c>
      <c r="D79" s="122"/>
      <c r="E79" s="98"/>
    </row>
    <row r="80" spans="1:14" x14ac:dyDescent="0.25">
      <c r="D80" s="122"/>
      <c r="E80" s="98"/>
    </row>
    <row r="81" spans="1:5" x14ac:dyDescent="0.25">
      <c r="A81" s="130" t="s">
        <v>118</v>
      </c>
      <c r="B81" s="130"/>
      <c r="C81" s="130"/>
      <c r="D81" s="101"/>
      <c r="E81" s="98"/>
    </row>
    <row r="82" spans="1:5" x14ac:dyDescent="0.25">
      <c r="A82" s="130"/>
      <c r="B82" s="130"/>
      <c r="C82" s="130"/>
      <c r="D82" s="102"/>
      <c r="E82" s="98"/>
    </row>
    <row r="83" spans="1:5" x14ac:dyDescent="0.25">
      <c r="A83" s="130"/>
      <c r="B83" s="130"/>
      <c r="C83" s="130"/>
      <c r="D83" s="103"/>
      <c r="E83" s="98"/>
    </row>
    <row r="84" spans="1:5" x14ac:dyDescent="0.25">
      <c r="A84" s="130"/>
      <c r="B84" s="130"/>
      <c r="C84" s="130"/>
      <c r="D84" s="103"/>
      <c r="E84" s="98"/>
    </row>
    <row r="85" spans="1:5" x14ac:dyDescent="0.25">
      <c r="A85" s="130"/>
      <c r="B85" s="130"/>
      <c r="C85" s="130"/>
      <c r="D85" s="104"/>
      <c r="E85" s="98"/>
    </row>
    <row r="86" spans="1:5" x14ac:dyDescent="0.25">
      <c r="A86" s="130"/>
      <c r="B86" s="130"/>
      <c r="C86" s="130"/>
      <c r="D86" s="104"/>
      <c r="E86" s="98"/>
    </row>
    <row r="87" spans="1:5" x14ac:dyDescent="0.25">
      <c r="A87" s="130"/>
      <c r="B87" s="130"/>
      <c r="C87" s="130"/>
      <c r="D87" s="104"/>
      <c r="E87" s="98"/>
    </row>
    <row r="88" spans="1:5" x14ac:dyDescent="0.25">
      <c r="A88" s="130"/>
      <c r="B88" s="130"/>
      <c r="C88" s="130"/>
      <c r="D88" s="104"/>
      <c r="E88" s="98"/>
    </row>
    <row r="89" spans="1:5" x14ac:dyDescent="0.25">
      <c r="A89" s="104"/>
      <c r="B89" s="104"/>
      <c r="C89" s="104"/>
      <c r="D89" s="104"/>
      <c r="E89" s="98"/>
    </row>
    <row r="90" spans="1:5" x14ac:dyDescent="0.25">
      <c r="A90" s="104"/>
      <c r="B90" s="104"/>
      <c r="C90" s="104"/>
      <c r="D90" s="104"/>
      <c r="E90" s="98"/>
    </row>
    <row r="91" spans="1:5" x14ac:dyDescent="0.25">
      <c r="A91" s="104"/>
      <c r="B91" s="104"/>
      <c r="C91" s="104"/>
      <c r="D91" s="129"/>
      <c r="E91" s="98"/>
    </row>
    <row r="92" spans="1:5" x14ac:dyDescent="0.25">
      <c r="A92" s="104"/>
      <c r="B92" s="104"/>
      <c r="C92" s="104"/>
      <c r="D92" s="129"/>
      <c r="E92" s="98"/>
    </row>
    <row r="93" spans="1:5" x14ac:dyDescent="0.25">
      <c r="A93" s="104"/>
      <c r="B93" s="104"/>
      <c r="C93" s="104"/>
      <c r="D93" s="104"/>
      <c r="E93" s="98"/>
    </row>
    <row r="94" spans="1:5" x14ac:dyDescent="0.25">
      <c r="A94" s="104"/>
      <c r="B94" s="104"/>
      <c r="C94" s="104"/>
      <c r="D94" s="104"/>
      <c r="E94" s="98"/>
    </row>
    <row r="95" spans="1:5" x14ac:dyDescent="0.25">
      <c r="D95" s="104"/>
    </row>
  </sheetData>
  <mergeCells count="10">
    <mergeCell ref="A81:C88"/>
    <mergeCell ref="B2:C2"/>
    <mergeCell ref="J12:L12"/>
    <mergeCell ref="J11:L11"/>
    <mergeCell ref="A5:D5"/>
    <mergeCell ref="A23:D23"/>
    <mergeCell ref="A38:D38"/>
    <mergeCell ref="A47:D47"/>
    <mergeCell ref="A69:D69"/>
    <mergeCell ref="A56:D56"/>
  </mergeCells>
  <printOptions horizontalCentered="1" verticalCentered="1"/>
  <pageMargins left="0.7" right="0.7" top="0.25" bottom="0.25" header="0.3" footer="0.3"/>
  <pageSetup fitToHeight="0" orientation="landscape" r:id="rId1"/>
  <rowBreaks count="1" manualBreakCount="1">
    <brk id="55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4"/>
  <sheetViews>
    <sheetView workbookViewId="0">
      <selection activeCell="I19" sqref="I19"/>
    </sheetView>
  </sheetViews>
  <sheetFormatPr defaultRowHeight="15" x14ac:dyDescent="0.25"/>
  <cols>
    <col min="2" max="2" width="38.42578125" customWidth="1"/>
    <col min="3" max="3" width="30.5703125" customWidth="1"/>
    <col min="4" max="4" width="9.7109375" customWidth="1"/>
    <col min="5" max="5" width="22" customWidth="1"/>
  </cols>
  <sheetData>
    <row r="2" spans="1:10" x14ac:dyDescent="0.25">
      <c r="B2" s="1" t="s">
        <v>33</v>
      </c>
    </row>
    <row r="3" spans="1:10" ht="15.75" thickBot="1" x14ac:dyDescent="0.3"/>
    <row r="4" spans="1:10" ht="39.75" thickBot="1" x14ac:dyDescent="0.3">
      <c r="A4" s="15" t="s">
        <v>17</v>
      </c>
      <c r="B4" s="16" t="s">
        <v>18</v>
      </c>
      <c r="C4" s="16" t="s">
        <v>19</v>
      </c>
      <c r="D4" s="16" t="s">
        <v>20</v>
      </c>
      <c r="E4" s="16" t="s">
        <v>21</v>
      </c>
      <c r="F4" s="17"/>
    </row>
    <row r="5" spans="1:10" x14ac:dyDescent="0.25">
      <c r="A5" s="18"/>
      <c r="B5" s="19" t="str">
        <f>[1]ChargeOutRates!$A$12</f>
        <v>Technical Services Coordinator</v>
      </c>
      <c r="C5" s="20">
        <f>[1]ChargeOutRates!$E$12</f>
        <v>68.442927884615386</v>
      </c>
      <c r="D5" s="20">
        <f>[1]ChargeOutRates!$N$51</f>
        <v>39.993503118503121</v>
      </c>
      <c r="E5" s="20">
        <f t="shared" ref="E5:E6" si="0">C5+D5</f>
        <v>108.43643100311851</v>
      </c>
      <c r="F5" s="21"/>
      <c r="H5" s="12"/>
      <c r="I5" s="6"/>
      <c r="J5" s="7"/>
    </row>
    <row r="6" spans="1:10" x14ac:dyDescent="0.25">
      <c r="A6" s="18"/>
      <c r="B6" s="19" t="str">
        <f>[1]ChargeOutRates!$A$13</f>
        <v>Development Review Specialist</v>
      </c>
      <c r="C6" s="20">
        <f>[1]ChargeOutRates!$E$13</f>
        <v>58.509697115384611</v>
      </c>
      <c r="D6" s="20">
        <f>[1]ChargeOutRates!$N$51</f>
        <v>39.993503118503121</v>
      </c>
      <c r="E6" s="20">
        <f t="shared" si="0"/>
        <v>98.503200233887725</v>
      </c>
      <c r="F6" s="21"/>
      <c r="H6" s="13"/>
      <c r="J6" s="11"/>
    </row>
    <row r="7" spans="1:10" x14ac:dyDescent="0.25">
      <c r="A7" s="18"/>
      <c r="B7" s="19" t="str">
        <f>[1]ChargeOutRates!$A$15</f>
        <v>Pollution Prevention Specialist</v>
      </c>
      <c r="C7" s="20">
        <f>[1]ChargeOutRates!$E$15</f>
        <v>67.198060096153839</v>
      </c>
      <c r="D7" s="20">
        <f>[1]ChargeOutRates!$N$51</f>
        <v>39.993503118503121</v>
      </c>
      <c r="E7" s="20">
        <f>C7+D7</f>
        <v>107.19156321465695</v>
      </c>
      <c r="F7" s="21"/>
      <c r="H7" s="13"/>
      <c r="J7" s="11"/>
    </row>
    <row r="8" spans="1:10" x14ac:dyDescent="0.25">
      <c r="A8" s="18">
        <v>2</v>
      </c>
      <c r="B8" s="19" t="str">
        <f>[1]ChargeOutRates!$A$42</f>
        <v>Utility Worker</v>
      </c>
      <c r="C8" s="20">
        <f>[1]ChargeOutRates!$E$42</f>
        <v>53.188644667832165</v>
      </c>
      <c r="D8" s="20">
        <f>[1]ChargeOutRates!$N$51</f>
        <v>39.993503118503121</v>
      </c>
      <c r="E8" s="20">
        <f>C8+D8</f>
        <v>93.182147786335292</v>
      </c>
      <c r="F8" s="21">
        <f>E8*A8</f>
        <v>186.36429557267058</v>
      </c>
      <c r="H8" s="13"/>
      <c r="J8" s="11"/>
    </row>
    <row r="9" spans="1:10" ht="15" customHeight="1" x14ac:dyDescent="0.25">
      <c r="A9" s="18"/>
      <c r="B9" s="19" t="s">
        <v>22</v>
      </c>
      <c r="C9" s="20">
        <f>[1]ChargeOutRates!$E$22</f>
        <v>54.647771634615388</v>
      </c>
      <c r="D9" s="20">
        <f>[1]ChargeOutRates!$N$51</f>
        <v>39.993503118503121</v>
      </c>
      <c r="E9" s="20">
        <f t="shared" ref="E9:E13" si="1">C9+D9</f>
        <v>94.641274753118509</v>
      </c>
      <c r="F9" s="21"/>
      <c r="H9" s="134" t="s">
        <v>16</v>
      </c>
      <c r="I9" s="135"/>
      <c r="J9" s="136"/>
    </row>
    <row r="10" spans="1:10" x14ac:dyDescent="0.25">
      <c r="A10" s="18"/>
      <c r="B10" s="19" t="s">
        <v>23</v>
      </c>
      <c r="C10" s="20">
        <f>[1]ChargeOutRates!$E$20</f>
        <v>51.654899038461537</v>
      </c>
      <c r="D10" s="20">
        <f>[1]ChargeOutRates!$N$51</f>
        <v>39.993503118503121</v>
      </c>
      <c r="E10" s="20">
        <f t="shared" si="1"/>
        <v>91.648402156964664</v>
      </c>
      <c r="F10" s="21"/>
      <c r="H10" s="134"/>
      <c r="I10" s="135"/>
      <c r="J10" s="136"/>
    </row>
    <row r="11" spans="1:10" x14ac:dyDescent="0.25">
      <c r="A11" s="18"/>
      <c r="B11" s="19" t="s">
        <v>24</v>
      </c>
      <c r="C11" s="20">
        <f>[1]ChargeOutRates!$E$21</f>
        <v>58.765331730769233</v>
      </c>
      <c r="D11" s="20">
        <f>[1]ChargeOutRates!$N$51</f>
        <v>39.993503118503121</v>
      </c>
      <c r="E11" s="20">
        <f t="shared" si="1"/>
        <v>98.758834849272347</v>
      </c>
      <c r="F11" s="21"/>
      <c r="H11" s="134"/>
      <c r="I11" s="135"/>
      <c r="J11" s="136"/>
    </row>
    <row r="12" spans="1:10" x14ac:dyDescent="0.25">
      <c r="A12" s="18"/>
      <c r="B12" s="19" t="s">
        <v>25</v>
      </c>
      <c r="C12" s="20">
        <f>[1]ChargeOutRates!$E$11</f>
        <v>56.712278846153843</v>
      </c>
      <c r="D12" s="20">
        <f>[1]ChargeOutRates!$N$51</f>
        <v>39.993503118503121</v>
      </c>
      <c r="E12" s="20">
        <f t="shared" si="1"/>
        <v>96.705781964656964</v>
      </c>
      <c r="F12" s="21"/>
      <c r="H12" s="134"/>
      <c r="I12" s="135"/>
      <c r="J12" s="136"/>
    </row>
    <row r="13" spans="1:10" ht="15.75" thickBot="1" x14ac:dyDescent="0.3">
      <c r="A13" s="18"/>
      <c r="B13" s="19" t="s">
        <v>26</v>
      </c>
      <c r="C13" s="20">
        <f>[1]ChargeOutRates!$E$14</f>
        <v>58.270249999999997</v>
      </c>
      <c r="D13" s="20">
        <f>[1]ChargeOutRates!$N$51</f>
        <v>39.993503118503121</v>
      </c>
      <c r="E13" s="20">
        <f t="shared" si="1"/>
        <v>98.263753118503118</v>
      </c>
      <c r="F13" s="21"/>
      <c r="H13" s="137"/>
      <c r="I13" s="138"/>
      <c r="J13" s="139"/>
    </row>
    <row r="14" spans="1:10" x14ac:dyDescent="0.25">
      <c r="A14" s="18"/>
      <c r="B14" s="19"/>
      <c r="C14" s="20"/>
      <c r="D14" s="20"/>
      <c r="E14" s="20"/>
      <c r="F14" s="21"/>
    </row>
    <row r="15" spans="1:10" x14ac:dyDescent="0.25">
      <c r="A15" s="18"/>
      <c r="B15" s="22" t="s">
        <v>27</v>
      </c>
      <c r="C15" s="23" t="s">
        <v>28</v>
      </c>
      <c r="D15" s="24"/>
      <c r="E15" s="24"/>
      <c r="F15" s="21"/>
    </row>
    <row r="16" spans="1:10" x14ac:dyDescent="0.25">
      <c r="A16" s="18"/>
      <c r="B16" s="25" t="s">
        <v>29</v>
      </c>
      <c r="C16" s="26">
        <v>200</v>
      </c>
      <c r="D16" s="20"/>
      <c r="E16" s="20"/>
      <c r="F16" s="21"/>
    </row>
    <row r="17" spans="1:6" x14ac:dyDescent="0.25">
      <c r="A17" s="18"/>
      <c r="B17" s="25" t="s">
        <v>30</v>
      </c>
      <c r="C17" s="26">
        <v>120</v>
      </c>
      <c r="D17" s="20"/>
      <c r="E17" s="20"/>
      <c r="F17" s="21"/>
    </row>
    <row r="18" spans="1:6" x14ac:dyDescent="0.25">
      <c r="A18" s="18"/>
      <c r="B18" s="25" t="s">
        <v>31</v>
      </c>
      <c r="C18" s="26">
        <v>85</v>
      </c>
      <c r="D18" s="20"/>
      <c r="E18" s="20"/>
      <c r="F18" s="21"/>
    </row>
    <row r="19" spans="1:6" x14ac:dyDescent="0.25">
      <c r="A19" s="18">
        <v>1</v>
      </c>
      <c r="B19" s="25" t="s">
        <v>32</v>
      </c>
      <c r="C19" s="26">
        <v>30</v>
      </c>
      <c r="D19" s="20"/>
      <c r="E19" s="26">
        <v>30</v>
      </c>
      <c r="F19" s="21">
        <f>E19*A19</f>
        <v>30</v>
      </c>
    </row>
    <row r="20" spans="1:6" x14ac:dyDescent="0.25">
      <c r="A20" s="18"/>
      <c r="B20" s="19"/>
      <c r="C20" s="20"/>
      <c r="D20" s="20"/>
      <c r="E20" s="20"/>
      <c r="F20" s="21"/>
    </row>
    <row r="21" spans="1:6" x14ac:dyDescent="0.25">
      <c r="A21" s="27"/>
      <c r="B21" s="28" t="s">
        <v>34</v>
      </c>
      <c r="C21" s="24"/>
      <c r="D21" s="24"/>
      <c r="E21" s="24"/>
      <c r="F21" s="29">
        <f>SUM(F4:F20)</f>
        <v>216.36429557267058</v>
      </c>
    </row>
    <row r="22" spans="1:6" x14ac:dyDescent="0.25">
      <c r="A22" s="30"/>
      <c r="C22" s="31"/>
      <c r="D22" s="31"/>
      <c r="E22" s="31"/>
      <c r="F22" s="32"/>
    </row>
    <row r="23" spans="1:6" x14ac:dyDescent="0.25">
      <c r="A23" s="30"/>
      <c r="C23" s="31"/>
      <c r="D23" s="31"/>
      <c r="E23" s="31"/>
      <c r="F23" s="32"/>
    </row>
    <row r="24" spans="1:6" x14ac:dyDescent="0.25">
      <c r="A24" s="33"/>
      <c r="B24" s="34" t="s">
        <v>35</v>
      </c>
      <c r="C24" s="35"/>
      <c r="D24" s="35"/>
      <c r="E24" s="35"/>
      <c r="F24" s="36"/>
    </row>
    <row r="25" spans="1:6" x14ac:dyDescent="0.25">
      <c r="A25" s="37">
        <v>1</v>
      </c>
      <c r="B25" s="38" t="s">
        <v>36</v>
      </c>
      <c r="C25" s="39"/>
      <c r="D25" s="39"/>
      <c r="E25" s="39">
        <v>75</v>
      </c>
      <c r="F25" s="40">
        <f>E25*A25</f>
        <v>75</v>
      </c>
    </row>
    <row r="26" spans="1:6" x14ac:dyDescent="0.25">
      <c r="A26" s="41"/>
      <c r="B26" s="42"/>
      <c r="C26" s="43"/>
      <c r="D26" s="43"/>
      <c r="E26" s="43"/>
      <c r="F26" s="44"/>
    </row>
    <row r="27" spans="1:6" x14ac:dyDescent="0.25">
      <c r="A27" s="30"/>
      <c r="C27" s="31"/>
      <c r="D27" s="31"/>
      <c r="E27" s="31"/>
      <c r="F27" s="32"/>
    </row>
    <row r="28" spans="1:6" x14ac:dyDescent="0.25">
      <c r="A28" s="30"/>
      <c r="B28" s="1" t="s">
        <v>37</v>
      </c>
      <c r="C28" s="45"/>
      <c r="D28" s="45"/>
      <c r="E28" s="45"/>
      <c r="F28" s="46">
        <f>SUM(F4:F26)</f>
        <v>507.72859114534117</v>
      </c>
    </row>
    <row r="29" spans="1:6" x14ac:dyDescent="0.25">
      <c r="A29" s="30"/>
      <c r="F29" s="11"/>
    </row>
    <row r="30" spans="1:6" x14ac:dyDescent="0.25">
      <c r="A30" s="30"/>
      <c r="F30" s="11"/>
    </row>
    <row r="31" spans="1:6" x14ac:dyDescent="0.25">
      <c r="A31" s="13"/>
      <c r="F31" s="11"/>
    </row>
    <row r="32" spans="1:6" x14ac:dyDescent="0.25">
      <c r="A32" s="13"/>
      <c r="F32" s="11"/>
    </row>
    <row r="33" spans="1:6" x14ac:dyDescent="0.25">
      <c r="A33" s="13"/>
      <c r="F33" s="11"/>
    </row>
    <row r="34" spans="1:6" ht="15.75" thickBot="1" x14ac:dyDescent="0.3">
      <c r="A34" s="47"/>
      <c r="B34" s="14"/>
      <c r="C34" s="14"/>
      <c r="D34" s="14"/>
      <c r="E34" s="14"/>
      <c r="F34" s="8"/>
    </row>
  </sheetData>
  <mergeCells count="1">
    <mergeCell ref="H9:J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U45"/>
  <sheetViews>
    <sheetView workbookViewId="0">
      <selection activeCell="T14" sqref="T14"/>
    </sheetView>
  </sheetViews>
  <sheetFormatPr defaultRowHeight="15" x14ac:dyDescent="0.25"/>
  <cols>
    <col min="3" max="8" width="13.7109375" customWidth="1"/>
    <col min="9" max="18" width="10.7109375" customWidth="1"/>
  </cols>
  <sheetData>
    <row r="4" spans="2:21" ht="16.5" x14ac:dyDescent="0.3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2:21" ht="16.5" x14ac:dyDescent="0.3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2:21" ht="20.25" x14ac:dyDescent="0.35">
      <c r="B6" s="48"/>
      <c r="C6" s="49" t="s">
        <v>38</v>
      </c>
      <c r="D6" s="50" t="s">
        <v>39</v>
      </c>
      <c r="E6" s="50" t="s">
        <v>40</v>
      </c>
      <c r="F6" s="50" t="s">
        <v>41</v>
      </c>
      <c r="G6" s="50" t="s">
        <v>42</v>
      </c>
      <c r="H6" s="50" t="s">
        <v>43</v>
      </c>
      <c r="I6" s="48"/>
      <c r="J6" s="140" t="s">
        <v>44</v>
      </c>
      <c r="K6" s="140"/>
      <c r="L6" s="140"/>
      <c r="M6" s="140"/>
      <c r="N6" s="48"/>
      <c r="O6" s="141" t="s">
        <v>45</v>
      </c>
      <c r="P6" s="142"/>
      <c r="Q6" s="142"/>
      <c r="R6" s="48"/>
      <c r="S6" s="48"/>
      <c r="T6" s="48"/>
      <c r="U6" s="48"/>
    </row>
    <row r="7" spans="2:21" ht="16.5" x14ac:dyDescent="0.3">
      <c r="B7" s="48"/>
      <c r="C7" s="51" t="s">
        <v>46</v>
      </c>
      <c r="D7" s="52">
        <v>4320</v>
      </c>
      <c r="E7" s="52">
        <v>6480</v>
      </c>
      <c r="F7" s="52">
        <v>10800</v>
      </c>
      <c r="G7" s="52">
        <v>21595</v>
      </c>
      <c r="H7" s="52">
        <v>34555</v>
      </c>
      <c r="I7" s="48"/>
      <c r="J7" s="53" t="s">
        <v>47</v>
      </c>
      <c r="K7" s="54"/>
      <c r="L7" s="53" t="s">
        <v>4</v>
      </c>
      <c r="M7" s="53" t="s">
        <v>48</v>
      </c>
      <c r="N7" s="55"/>
      <c r="O7" s="56" t="s">
        <v>39</v>
      </c>
      <c r="P7" s="56" t="s">
        <v>4</v>
      </c>
      <c r="Q7" s="56" t="s">
        <v>48</v>
      </c>
      <c r="R7" s="48"/>
      <c r="S7" s="48"/>
      <c r="T7" s="48"/>
      <c r="U7" s="48"/>
    </row>
    <row r="8" spans="2:21" ht="16.5" x14ac:dyDescent="0.3">
      <c r="B8" s="48"/>
      <c r="C8" s="51" t="s">
        <v>45</v>
      </c>
      <c r="D8" s="57">
        <f>Q12</f>
        <v>312.33</v>
      </c>
      <c r="E8" s="57">
        <f>Q18</f>
        <v>355.39</v>
      </c>
      <c r="F8" s="57">
        <f>Q24</f>
        <v>447.77</v>
      </c>
      <c r="G8" s="57">
        <f>Q33</f>
        <v>743.64</v>
      </c>
      <c r="H8" s="57">
        <f>Q42</f>
        <v>802.96</v>
      </c>
      <c r="I8" s="48"/>
      <c r="J8" s="58"/>
      <c r="K8" s="59" t="s">
        <v>49</v>
      </c>
      <c r="L8" s="60">
        <v>1</v>
      </c>
      <c r="M8" s="61">
        <v>57.63</v>
      </c>
      <c r="N8" s="62"/>
      <c r="O8" s="51" t="s">
        <v>50</v>
      </c>
      <c r="P8" s="60">
        <v>1</v>
      </c>
      <c r="Q8" s="52">
        <v>217.76</v>
      </c>
      <c r="R8" s="48"/>
      <c r="S8" s="48"/>
      <c r="T8" s="48"/>
      <c r="U8" s="48"/>
    </row>
    <row r="9" spans="2:21" ht="16.5" x14ac:dyDescent="0.3">
      <c r="B9" s="48"/>
      <c r="C9" s="55" t="s">
        <v>12</v>
      </c>
      <c r="D9" s="63">
        <f>SUM(D7:D8)</f>
        <v>4632.33</v>
      </c>
      <c r="E9" s="63">
        <f t="shared" ref="E9:H9" si="0">SUM(E7:E8)</f>
        <v>6835.39</v>
      </c>
      <c r="F9" s="63">
        <f t="shared" si="0"/>
        <v>11247.77</v>
      </c>
      <c r="G9" s="63">
        <f t="shared" si="0"/>
        <v>22338.639999999999</v>
      </c>
      <c r="H9" s="63">
        <f t="shared" si="0"/>
        <v>35357.96</v>
      </c>
      <c r="I9" s="48"/>
      <c r="J9" s="58"/>
      <c r="K9" s="59" t="s">
        <v>51</v>
      </c>
      <c r="L9" s="60">
        <v>1</v>
      </c>
      <c r="M9" s="61">
        <v>100</v>
      </c>
      <c r="N9" s="62"/>
      <c r="O9" s="51" t="s">
        <v>52</v>
      </c>
      <c r="P9" s="60">
        <v>1</v>
      </c>
      <c r="Q9" s="52">
        <v>39.57</v>
      </c>
      <c r="R9" s="48"/>
      <c r="S9" s="48"/>
      <c r="T9" s="48"/>
      <c r="U9" s="48"/>
    </row>
    <row r="10" spans="2:21" ht="16.5" x14ac:dyDescent="0.3">
      <c r="B10" s="48"/>
      <c r="C10" s="51" t="s">
        <v>44</v>
      </c>
      <c r="D10" s="57">
        <f>M12</f>
        <v>177.63</v>
      </c>
      <c r="E10" s="57">
        <f>M12</f>
        <v>177.63</v>
      </c>
      <c r="F10" s="57">
        <f>M18</f>
        <v>188.09</v>
      </c>
      <c r="G10" s="57">
        <f>M29</f>
        <v>563.91000000000008</v>
      </c>
      <c r="H10" s="57">
        <f>M29</f>
        <v>563.91000000000008</v>
      </c>
      <c r="I10" s="48"/>
      <c r="J10" s="58"/>
      <c r="K10" s="59" t="s">
        <v>53</v>
      </c>
      <c r="L10" s="60">
        <v>1</v>
      </c>
      <c r="M10" s="61">
        <v>10</v>
      </c>
      <c r="N10" s="62"/>
      <c r="O10" s="51" t="s">
        <v>51</v>
      </c>
      <c r="P10" s="60">
        <v>0.5</v>
      </c>
      <c r="Q10" s="52">
        <v>50</v>
      </c>
      <c r="R10" s="48"/>
      <c r="S10" s="48"/>
      <c r="T10" s="48"/>
      <c r="U10" s="48"/>
    </row>
    <row r="11" spans="2:21" ht="16.5" x14ac:dyDescent="0.3">
      <c r="B11" s="48"/>
      <c r="C11" s="51" t="s">
        <v>54</v>
      </c>
      <c r="D11" s="64">
        <f>D9+D10</f>
        <v>4809.96</v>
      </c>
      <c r="E11" s="64">
        <f t="shared" ref="E11:H11" si="1">E9+E10</f>
        <v>7013.02</v>
      </c>
      <c r="F11" s="64">
        <f t="shared" si="1"/>
        <v>11435.86</v>
      </c>
      <c r="G11" s="64">
        <f t="shared" si="1"/>
        <v>22902.55</v>
      </c>
      <c r="H11" s="64">
        <f t="shared" si="1"/>
        <v>35921.870000000003</v>
      </c>
      <c r="I11" s="48"/>
      <c r="J11" s="58"/>
      <c r="K11" s="65" t="s">
        <v>55</v>
      </c>
      <c r="L11" s="66">
        <v>1</v>
      </c>
      <c r="M11" s="67">
        <v>10</v>
      </c>
      <c r="N11" s="48"/>
      <c r="O11" s="68" t="s">
        <v>53</v>
      </c>
      <c r="P11" s="66">
        <v>0.5</v>
      </c>
      <c r="Q11" s="57">
        <v>5</v>
      </c>
      <c r="R11" s="48"/>
      <c r="S11" s="48"/>
      <c r="T11" s="48"/>
      <c r="U11" s="48"/>
    </row>
    <row r="12" spans="2:21" ht="16.5" x14ac:dyDescent="0.3">
      <c r="B12" s="48"/>
      <c r="C12" s="69" t="s">
        <v>38</v>
      </c>
      <c r="D12" s="70" t="s">
        <v>56</v>
      </c>
      <c r="E12" s="70" t="s">
        <v>57</v>
      </c>
      <c r="F12" s="70" t="s">
        <v>58</v>
      </c>
      <c r="G12" s="70" t="s">
        <v>59</v>
      </c>
      <c r="H12" s="70" t="s">
        <v>60</v>
      </c>
      <c r="I12" s="48"/>
      <c r="J12" s="48"/>
      <c r="K12" s="71" t="s">
        <v>12</v>
      </c>
      <c r="L12" s="48"/>
      <c r="M12" s="72">
        <f>SUM(M8:M11)</f>
        <v>177.63</v>
      </c>
      <c r="N12" s="48"/>
      <c r="O12" s="55" t="s">
        <v>12</v>
      </c>
      <c r="P12" s="48"/>
      <c r="Q12" s="63">
        <f>SUM(Q8:Q11)</f>
        <v>312.33</v>
      </c>
      <c r="R12" s="48">
        <v>210</v>
      </c>
      <c r="S12" s="48"/>
      <c r="T12" s="48"/>
      <c r="U12" s="48"/>
    </row>
    <row r="13" spans="2:21" ht="16.5" x14ac:dyDescent="0.3">
      <c r="B13" s="48"/>
      <c r="C13" s="51" t="s">
        <v>46</v>
      </c>
      <c r="D13" s="52">
        <v>69110</v>
      </c>
      <c r="E13" s="52">
        <v>107985</v>
      </c>
      <c r="F13" s="52">
        <v>215970</v>
      </c>
      <c r="G13" s="51"/>
      <c r="H13" s="51"/>
      <c r="I13" s="48"/>
      <c r="J13" s="73" t="s">
        <v>41</v>
      </c>
      <c r="K13" s="74"/>
      <c r="L13" s="73" t="s">
        <v>4</v>
      </c>
      <c r="M13" s="73" t="s">
        <v>48</v>
      </c>
      <c r="N13" s="62"/>
      <c r="O13" s="56" t="s">
        <v>40</v>
      </c>
      <c r="P13" s="56" t="s">
        <v>4</v>
      </c>
      <c r="Q13" s="56" t="s">
        <v>48</v>
      </c>
      <c r="R13" s="48"/>
      <c r="S13" s="48"/>
      <c r="T13" s="48"/>
      <c r="U13" s="48"/>
    </row>
    <row r="14" spans="2:21" ht="16.5" x14ac:dyDescent="0.3">
      <c r="B14" s="48"/>
      <c r="C14" s="51" t="s">
        <v>45</v>
      </c>
      <c r="D14" s="61" t="s">
        <v>61</v>
      </c>
      <c r="E14" s="61" t="s">
        <v>61</v>
      </c>
      <c r="F14" s="61" t="s">
        <v>61</v>
      </c>
      <c r="G14" s="61" t="s">
        <v>61</v>
      </c>
      <c r="H14" s="61" t="s">
        <v>61</v>
      </c>
      <c r="I14" s="48"/>
      <c r="J14" s="75"/>
      <c r="K14" s="59" t="s">
        <v>49</v>
      </c>
      <c r="L14" s="60">
        <v>1</v>
      </c>
      <c r="M14" s="61">
        <v>68.09</v>
      </c>
      <c r="N14" s="62"/>
      <c r="O14" s="51" t="s">
        <v>50</v>
      </c>
      <c r="P14" s="60">
        <v>1</v>
      </c>
      <c r="Q14" s="52">
        <v>260.82</v>
      </c>
      <c r="R14" s="48"/>
      <c r="S14" s="48"/>
      <c r="T14" s="48"/>
      <c r="U14" s="48"/>
    </row>
    <row r="15" spans="2:21" ht="16.5" x14ac:dyDescent="0.3">
      <c r="B15" s="48"/>
      <c r="C15" s="51" t="s">
        <v>44</v>
      </c>
      <c r="D15" s="76" t="s">
        <v>62</v>
      </c>
      <c r="E15" s="76" t="s">
        <v>62</v>
      </c>
      <c r="F15" s="76" t="s">
        <v>62</v>
      </c>
      <c r="G15" s="76" t="s">
        <v>62</v>
      </c>
      <c r="H15" s="76" t="s">
        <v>62</v>
      </c>
      <c r="I15" s="48"/>
      <c r="J15" s="75"/>
      <c r="K15" s="59" t="s">
        <v>51</v>
      </c>
      <c r="L15" s="60">
        <v>1</v>
      </c>
      <c r="M15" s="61">
        <v>100</v>
      </c>
      <c r="N15" s="62"/>
      <c r="O15" s="51" t="s">
        <v>52</v>
      </c>
      <c r="P15" s="60">
        <v>1</v>
      </c>
      <c r="Q15" s="52">
        <v>39.57</v>
      </c>
      <c r="R15" s="48"/>
      <c r="S15" s="48"/>
      <c r="T15" s="48"/>
      <c r="U15" s="48"/>
    </row>
    <row r="16" spans="2:21" ht="16.5" x14ac:dyDescent="0.3">
      <c r="B16" s="48"/>
      <c r="C16" s="77"/>
      <c r="D16" s="77"/>
      <c r="E16" s="77"/>
      <c r="F16" s="77"/>
      <c r="G16" s="77"/>
      <c r="H16" s="62"/>
      <c r="I16" s="48"/>
      <c r="J16" s="75"/>
      <c r="K16" s="59" t="s">
        <v>53</v>
      </c>
      <c r="L16" s="60">
        <v>1</v>
      </c>
      <c r="M16" s="61">
        <v>10</v>
      </c>
      <c r="N16" s="48"/>
      <c r="O16" s="51" t="s">
        <v>51</v>
      </c>
      <c r="P16" s="60">
        <v>0.5</v>
      </c>
      <c r="Q16" s="52">
        <v>50</v>
      </c>
      <c r="R16" s="48"/>
      <c r="S16" s="48"/>
      <c r="T16" s="48"/>
      <c r="U16" s="48"/>
    </row>
    <row r="17" spans="2:21" ht="16.5" x14ac:dyDescent="0.3">
      <c r="B17" s="48"/>
      <c r="C17" s="77"/>
      <c r="D17" s="77"/>
      <c r="E17" s="77"/>
      <c r="F17" s="77"/>
      <c r="G17" s="77"/>
      <c r="H17" s="62"/>
      <c r="I17" s="48"/>
      <c r="J17" s="75"/>
      <c r="K17" s="65" t="s">
        <v>55</v>
      </c>
      <c r="L17" s="66">
        <v>1</v>
      </c>
      <c r="M17" s="67">
        <v>10</v>
      </c>
      <c r="N17" s="48"/>
      <c r="O17" s="68" t="s">
        <v>53</v>
      </c>
      <c r="P17" s="66">
        <v>0.5</v>
      </c>
      <c r="Q17" s="57">
        <v>5</v>
      </c>
      <c r="R17" s="48"/>
      <c r="S17" s="48"/>
      <c r="T17" s="48"/>
      <c r="U17" s="48"/>
    </row>
    <row r="18" spans="2:21" ht="16.5" x14ac:dyDescent="0.3">
      <c r="B18" s="48"/>
      <c r="C18" s="77"/>
      <c r="D18" s="77"/>
      <c r="E18" s="77"/>
      <c r="F18" s="77"/>
      <c r="G18" s="77"/>
      <c r="H18" s="48"/>
      <c r="I18" s="48"/>
      <c r="J18" s="48"/>
      <c r="K18" s="71" t="s">
        <v>12</v>
      </c>
      <c r="L18" s="48"/>
      <c r="M18" s="72">
        <f>SUM(M14:M17)</f>
        <v>188.09</v>
      </c>
      <c r="N18" s="48"/>
      <c r="O18" s="55" t="s">
        <v>12</v>
      </c>
      <c r="P18" s="48"/>
      <c r="Q18" s="63">
        <f>SUM(Q14:Q17)</f>
        <v>355.39</v>
      </c>
      <c r="R18" s="48">
        <v>250</v>
      </c>
      <c r="S18" s="48"/>
      <c r="T18" s="48"/>
      <c r="U18" s="48"/>
    </row>
    <row r="19" spans="2:21" ht="16.5" x14ac:dyDescent="0.3">
      <c r="B19" s="48"/>
      <c r="C19" s="78" t="s">
        <v>63</v>
      </c>
      <c r="D19" s="79" t="s">
        <v>47</v>
      </c>
      <c r="E19" s="79" t="s">
        <v>41</v>
      </c>
      <c r="F19" s="79" t="s">
        <v>42</v>
      </c>
      <c r="G19" s="79" t="s">
        <v>43</v>
      </c>
      <c r="H19" s="78" t="s">
        <v>64</v>
      </c>
      <c r="I19" s="48"/>
      <c r="J19" s="80" t="s">
        <v>43</v>
      </c>
      <c r="K19" s="81"/>
      <c r="L19" s="80" t="s">
        <v>4</v>
      </c>
      <c r="M19" s="80" t="s">
        <v>48</v>
      </c>
      <c r="N19" s="48"/>
      <c r="O19" s="82" t="s">
        <v>41</v>
      </c>
      <c r="P19" s="82" t="s">
        <v>4</v>
      </c>
      <c r="Q19" s="82" t="s">
        <v>48</v>
      </c>
      <c r="R19" s="48"/>
      <c r="S19" s="48"/>
      <c r="T19" s="48"/>
      <c r="U19" s="48"/>
    </row>
    <row r="20" spans="2:21" ht="16.5" x14ac:dyDescent="0.3">
      <c r="B20" s="48"/>
      <c r="C20" s="51" t="s">
        <v>65</v>
      </c>
      <c r="D20" s="60" t="s">
        <v>66</v>
      </c>
      <c r="E20" s="60" t="s">
        <v>66</v>
      </c>
      <c r="F20" s="60" t="s">
        <v>66</v>
      </c>
      <c r="G20" s="60" t="s">
        <v>66</v>
      </c>
      <c r="H20" s="60" t="s">
        <v>67</v>
      </c>
      <c r="I20" s="48"/>
      <c r="J20" s="83"/>
      <c r="K20" s="51" t="s">
        <v>68</v>
      </c>
      <c r="L20" s="60">
        <v>1</v>
      </c>
      <c r="M20" s="61">
        <v>112.41</v>
      </c>
      <c r="N20" s="48"/>
      <c r="O20" s="51" t="s">
        <v>50</v>
      </c>
      <c r="P20" s="60">
        <v>1</v>
      </c>
      <c r="Q20" s="52">
        <v>338.82</v>
      </c>
      <c r="R20" s="48"/>
      <c r="S20" s="48"/>
      <c r="T20" s="48"/>
      <c r="U20" s="48"/>
    </row>
    <row r="21" spans="2:21" ht="16.5" x14ac:dyDescent="0.3">
      <c r="B21" s="48"/>
      <c r="C21" s="51" t="s">
        <v>69</v>
      </c>
      <c r="D21" s="60" t="s">
        <v>66</v>
      </c>
      <c r="E21" s="60" t="s">
        <v>66</v>
      </c>
      <c r="F21" s="60" t="s">
        <v>66</v>
      </c>
      <c r="G21" s="60" t="s">
        <v>66</v>
      </c>
      <c r="H21" s="60" t="s">
        <v>66</v>
      </c>
      <c r="I21" s="48"/>
      <c r="J21" s="83"/>
      <c r="K21" s="51" t="s">
        <v>70</v>
      </c>
      <c r="L21" s="60">
        <v>1</v>
      </c>
      <c r="M21" s="61">
        <v>10</v>
      </c>
      <c r="N21" s="48"/>
      <c r="O21" s="51" t="s">
        <v>52</v>
      </c>
      <c r="P21" s="60">
        <v>1</v>
      </c>
      <c r="Q21" s="52">
        <v>53.95</v>
      </c>
      <c r="R21" s="48"/>
      <c r="S21" s="48"/>
      <c r="T21" s="48"/>
      <c r="U21" s="48"/>
    </row>
    <row r="22" spans="2:21" ht="16.5" x14ac:dyDescent="0.3">
      <c r="B22" s="48"/>
      <c r="C22" s="51" t="s">
        <v>71</v>
      </c>
      <c r="D22" s="60" t="s">
        <v>66</v>
      </c>
      <c r="E22" s="60" t="s">
        <v>66</v>
      </c>
      <c r="F22" s="60" t="s">
        <v>66</v>
      </c>
      <c r="G22" s="60" t="s">
        <v>66</v>
      </c>
      <c r="H22" s="60" t="s">
        <v>66</v>
      </c>
      <c r="I22" s="48"/>
      <c r="J22" s="83"/>
      <c r="K22" s="51" t="s">
        <v>72</v>
      </c>
      <c r="L22" s="60">
        <v>1</v>
      </c>
      <c r="M22" s="61">
        <v>264.83999999999997</v>
      </c>
      <c r="N22" s="48"/>
      <c r="O22" s="51" t="s">
        <v>51</v>
      </c>
      <c r="P22" s="60">
        <v>0.5</v>
      </c>
      <c r="Q22" s="52">
        <v>50</v>
      </c>
      <c r="R22" s="48"/>
      <c r="S22" s="48"/>
      <c r="T22" s="48"/>
      <c r="U22" s="48"/>
    </row>
    <row r="23" spans="2:21" ht="16.5" x14ac:dyDescent="0.3">
      <c r="B23" s="48"/>
      <c r="C23" s="51" t="s">
        <v>73</v>
      </c>
      <c r="D23" s="60"/>
      <c r="E23" s="60"/>
      <c r="F23" s="60"/>
      <c r="G23" s="60"/>
      <c r="H23" s="51"/>
      <c r="I23" s="48"/>
      <c r="J23" s="83"/>
      <c r="K23" s="51" t="s">
        <v>74</v>
      </c>
      <c r="L23" s="60">
        <v>3</v>
      </c>
      <c r="M23" s="61">
        <v>7</v>
      </c>
      <c r="N23" s="48"/>
      <c r="O23" s="68" t="s">
        <v>53</v>
      </c>
      <c r="P23" s="66">
        <v>0.5</v>
      </c>
      <c r="Q23" s="57">
        <v>5</v>
      </c>
      <c r="R23" s="48"/>
      <c r="S23" s="48"/>
      <c r="T23" s="48"/>
      <c r="U23" s="48"/>
    </row>
    <row r="24" spans="2:21" ht="16.5" x14ac:dyDescent="0.3">
      <c r="B24" s="48"/>
      <c r="C24" s="77"/>
      <c r="D24" s="77"/>
      <c r="E24" s="77"/>
      <c r="F24" s="77"/>
      <c r="G24" s="77"/>
      <c r="H24" s="48"/>
      <c r="I24" s="48"/>
      <c r="J24" s="83"/>
      <c r="K24" s="51" t="s">
        <v>75</v>
      </c>
      <c r="L24" s="60">
        <v>1</v>
      </c>
      <c r="M24" s="61">
        <v>36.85</v>
      </c>
      <c r="N24" s="48"/>
      <c r="O24" s="55" t="s">
        <v>12</v>
      </c>
      <c r="P24" s="48"/>
      <c r="Q24" s="63">
        <f>SUM(Q20:Q23)</f>
        <v>447.77</v>
      </c>
      <c r="R24" s="48">
        <v>300</v>
      </c>
      <c r="S24" s="48"/>
      <c r="T24" s="48"/>
      <c r="U24" s="48"/>
    </row>
    <row r="25" spans="2:21" ht="16.5" x14ac:dyDescent="0.3">
      <c r="B25" s="48"/>
      <c r="C25" s="77"/>
      <c r="D25" s="77"/>
      <c r="E25" s="77"/>
      <c r="F25" s="77"/>
      <c r="G25" s="77"/>
      <c r="H25" s="48"/>
      <c r="I25" s="48"/>
      <c r="J25" s="83"/>
      <c r="K25" s="51" t="s">
        <v>76</v>
      </c>
      <c r="L25" s="60">
        <v>1</v>
      </c>
      <c r="M25" s="61">
        <v>12.81</v>
      </c>
      <c r="N25" s="48"/>
      <c r="O25" s="84" t="s">
        <v>42</v>
      </c>
      <c r="P25" s="84" t="s">
        <v>4</v>
      </c>
      <c r="Q25" s="84" t="s">
        <v>48</v>
      </c>
      <c r="R25" s="48"/>
      <c r="S25" s="48"/>
      <c r="T25" s="48"/>
      <c r="U25" s="48"/>
    </row>
    <row r="26" spans="2:21" ht="16.5" x14ac:dyDescent="0.3">
      <c r="B26" s="48"/>
      <c r="C26" s="48"/>
      <c r="D26" s="48"/>
      <c r="E26" s="48"/>
      <c r="F26" s="48"/>
      <c r="G26" s="48"/>
      <c r="H26" s="48"/>
      <c r="I26" s="48"/>
      <c r="J26" s="83"/>
      <c r="K26" s="51" t="s">
        <v>51</v>
      </c>
      <c r="L26" s="60">
        <v>1</v>
      </c>
      <c r="M26" s="61">
        <v>100</v>
      </c>
      <c r="N26" s="48"/>
      <c r="O26" s="85" t="s">
        <v>50</v>
      </c>
      <c r="P26" s="86">
        <v>1</v>
      </c>
      <c r="Q26" s="87">
        <v>578.51</v>
      </c>
      <c r="R26" s="48"/>
      <c r="S26" s="48"/>
      <c r="T26" s="48"/>
      <c r="U26" s="48"/>
    </row>
    <row r="27" spans="2:21" ht="16.5" x14ac:dyDescent="0.3">
      <c r="B27" s="48"/>
      <c r="C27" s="48"/>
      <c r="D27" s="48"/>
      <c r="E27" s="48"/>
      <c r="F27" s="48"/>
      <c r="G27" s="48"/>
      <c r="H27" s="48"/>
      <c r="I27" s="48"/>
      <c r="J27" s="83"/>
      <c r="K27" s="51" t="s">
        <v>53</v>
      </c>
      <c r="L27" s="60">
        <v>1</v>
      </c>
      <c r="M27" s="61">
        <v>10</v>
      </c>
      <c r="N27" s="48"/>
      <c r="O27" s="85" t="s">
        <v>77</v>
      </c>
      <c r="P27" s="86">
        <v>1</v>
      </c>
      <c r="Q27" s="87">
        <v>51.63</v>
      </c>
      <c r="R27" s="48"/>
      <c r="S27" s="48"/>
      <c r="T27" s="48"/>
      <c r="U27" s="48"/>
    </row>
    <row r="28" spans="2:21" ht="16.5" x14ac:dyDescent="0.3">
      <c r="B28" s="48"/>
      <c r="C28" s="48"/>
      <c r="D28" s="48"/>
      <c r="E28" s="48"/>
      <c r="F28" s="48"/>
      <c r="G28" s="48"/>
      <c r="H28" s="48"/>
      <c r="I28" s="48"/>
      <c r="J28" s="83"/>
      <c r="K28" s="65" t="s">
        <v>55</v>
      </c>
      <c r="L28" s="66">
        <v>1</v>
      </c>
      <c r="M28" s="67">
        <v>10</v>
      </c>
      <c r="N28" s="48"/>
      <c r="O28" s="85" t="s">
        <v>78</v>
      </c>
      <c r="P28" s="86">
        <v>1</v>
      </c>
      <c r="Q28" s="87">
        <v>0.5</v>
      </c>
      <c r="R28" s="48"/>
      <c r="S28" s="48"/>
      <c r="T28" s="48"/>
      <c r="U28" s="48"/>
    </row>
    <row r="29" spans="2:21" ht="16.5" x14ac:dyDescent="0.3">
      <c r="B29" s="48"/>
      <c r="C29" s="48"/>
      <c r="D29" s="48"/>
      <c r="E29" s="48"/>
      <c r="F29" s="48"/>
      <c r="G29" s="48"/>
      <c r="H29" s="48"/>
      <c r="I29" s="48"/>
      <c r="J29" s="48"/>
      <c r="K29" s="55" t="s">
        <v>12</v>
      </c>
      <c r="L29" s="88"/>
      <c r="M29" s="72">
        <f>SUM(M20:M28)</f>
        <v>563.91000000000008</v>
      </c>
      <c r="N29" s="48"/>
      <c r="O29" s="85" t="s">
        <v>79</v>
      </c>
      <c r="P29" s="86">
        <v>2</v>
      </c>
      <c r="Q29" s="87">
        <v>1.5</v>
      </c>
      <c r="R29" s="48"/>
      <c r="S29" s="48"/>
      <c r="T29" s="48"/>
      <c r="U29" s="48"/>
    </row>
    <row r="30" spans="2:21" ht="16.5" x14ac:dyDescent="0.3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85" t="s">
        <v>80</v>
      </c>
      <c r="P30" s="86">
        <v>2</v>
      </c>
      <c r="Q30" s="87">
        <v>1.5</v>
      </c>
      <c r="R30" s="48"/>
      <c r="S30" s="48"/>
      <c r="T30" s="48"/>
      <c r="U30" s="48"/>
    </row>
    <row r="31" spans="2:21" ht="16.5" x14ac:dyDescent="0.3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85" t="s">
        <v>51</v>
      </c>
      <c r="P31" s="86">
        <v>1</v>
      </c>
      <c r="Q31" s="87">
        <v>100</v>
      </c>
      <c r="R31" s="48"/>
      <c r="S31" s="48"/>
      <c r="T31" s="48"/>
      <c r="U31" s="48"/>
    </row>
    <row r="32" spans="2:21" ht="16.5" x14ac:dyDescent="0.3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89" t="s">
        <v>53</v>
      </c>
      <c r="P32" s="90">
        <v>1</v>
      </c>
      <c r="Q32" s="91">
        <v>10</v>
      </c>
      <c r="R32" s="48"/>
      <c r="S32" s="48"/>
      <c r="T32" s="48"/>
      <c r="U32" s="48"/>
    </row>
    <row r="33" spans="2:21" ht="16.5" x14ac:dyDescent="0.3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55" t="s">
        <v>12</v>
      </c>
      <c r="P33" s="48"/>
      <c r="Q33" s="63">
        <f>SUM(Q26:Q32)</f>
        <v>743.64</v>
      </c>
      <c r="R33" s="48">
        <v>675</v>
      </c>
      <c r="S33" s="48"/>
      <c r="T33" s="48"/>
      <c r="U33" s="48"/>
    </row>
    <row r="34" spans="2:21" ht="16.5" x14ac:dyDescent="0.3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84" t="s">
        <v>43</v>
      </c>
      <c r="P34" s="84" t="s">
        <v>4</v>
      </c>
      <c r="Q34" s="84" t="s">
        <v>48</v>
      </c>
      <c r="R34" s="48"/>
      <c r="S34" s="48"/>
      <c r="T34" s="48"/>
      <c r="U34" s="48"/>
    </row>
    <row r="35" spans="2:21" ht="16.5" x14ac:dyDescent="0.3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51" t="s">
        <v>50</v>
      </c>
      <c r="P35" s="60">
        <v>1</v>
      </c>
      <c r="Q35" s="52">
        <v>637.01</v>
      </c>
      <c r="R35" s="48"/>
      <c r="S35" s="48"/>
      <c r="T35" s="48"/>
      <c r="U35" s="48"/>
    </row>
    <row r="36" spans="2:21" ht="16.5" x14ac:dyDescent="0.3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51" t="s">
        <v>77</v>
      </c>
      <c r="P36" s="60">
        <v>1</v>
      </c>
      <c r="Q36" s="52">
        <v>51.77</v>
      </c>
      <c r="R36" s="48"/>
      <c r="S36" s="48"/>
      <c r="T36" s="48"/>
      <c r="U36" s="48"/>
    </row>
    <row r="37" spans="2:21" ht="16.5" x14ac:dyDescent="0.3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51" t="s">
        <v>78</v>
      </c>
      <c r="P37" s="60">
        <v>1</v>
      </c>
      <c r="Q37" s="52">
        <v>0.5</v>
      </c>
      <c r="R37" s="48"/>
      <c r="S37" s="48"/>
      <c r="T37" s="48"/>
      <c r="U37" s="48"/>
    </row>
    <row r="38" spans="2:21" ht="16.5" x14ac:dyDescent="0.3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51" t="s">
        <v>79</v>
      </c>
      <c r="P38" s="60">
        <v>2</v>
      </c>
      <c r="Q38" s="52">
        <v>1.84</v>
      </c>
      <c r="R38" s="48"/>
      <c r="S38" s="48"/>
      <c r="T38" s="48"/>
      <c r="U38" s="48"/>
    </row>
    <row r="39" spans="2:21" ht="16.5" x14ac:dyDescent="0.3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51" t="s">
        <v>80</v>
      </c>
      <c r="P39" s="60">
        <v>2</v>
      </c>
      <c r="Q39" s="52">
        <v>1.84</v>
      </c>
      <c r="R39" s="48"/>
      <c r="S39" s="48"/>
      <c r="T39" s="48"/>
      <c r="U39" s="48"/>
    </row>
    <row r="40" spans="2:21" ht="16.5" x14ac:dyDescent="0.3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51" t="s">
        <v>51</v>
      </c>
      <c r="P40" s="60">
        <v>1</v>
      </c>
      <c r="Q40" s="52">
        <v>100</v>
      </c>
      <c r="R40" s="48"/>
      <c r="S40" s="48"/>
      <c r="T40" s="48"/>
      <c r="U40" s="48"/>
    </row>
    <row r="41" spans="2:21" ht="16.5" x14ac:dyDescent="0.3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68" t="s">
        <v>53</v>
      </c>
      <c r="P41" s="66">
        <v>1</v>
      </c>
      <c r="Q41" s="57">
        <v>10</v>
      </c>
      <c r="R41" s="48"/>
      <c r="S41" s="48"/>
      <c r="T41" s="48"/>
      <c r="U41" s="48"/>
    </row>
    <row r="42" spans="2:21" ht="16.5" x14ac:dyDescent="0.3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55" t="s">
        <v>12</v>
      </c>
      <c r="P42" s="48"/>
      <c r="Q42" s="63">
        <f>SUM(Q35:Q41)</f>
        <v>802.96</v>
      </c>
      <c r="R42" s="48">
        <v>800</v>
      </c>
      <c r="S42" s="48"/>
      <c r="T42" s="48"/>
      <c r="U42" s="48"/>
    </row>
    <row r="43" spans="2:21" ht="16.5" x14ac:dyDescent="0.3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</row>
    <row r="44" spans="2:21" ht="16.5" x14ac:dyDescent="0.3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</row>
    <row r="45" spans="2:21" ht="16.5" x14ac:dyDescent="0.3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</sheetData>
  <mergeCells count="2">
    <mergeCell ref="J6:M6"/>
    <mergeCell ref="O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Counter</dc:creator>
  <cp:lastModifiedBy>Markus Mead</cp:lastModifiedBy>
  <cp:lastPrinted>2020-03-02T21:38:34Z</cp:lastPrinted>
  <dcterms:created xsi:type="dcterms:W3CDTF">2016-09-26T22:05:54Z</dcterms:created>
  <dcterms:modified xsi:type="dcterms:W3CDTF">2020-05-01T19:06:20Z</dcterms:modified>
</cp:coreProperties>
</file>